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230" activeTab="2"/>
  </bookViews>
  <sheets>
    <sheet name="Rekapitulace stavby" sheetId="1" r:id="rId1"/>
    <sheet name="SO 00 - Vedlejší a ostatn..." sheetId="2" r:id="rId2"/>
    <sheet name="SO 01 - Víceúčelové hřišt..." sheetId="3" r:id="rId3"/>
    <sheet name="Pokyny pro vyplnění" sheetId="4" r:id="rId4"/>
  </sheets>
  <definedNames>
    <definedName name="_xlnm._FilterDatabase" localSheetId="1" hidden="1">'SO 00 - Vedlejší a ostatn...'!$C$82:$K$97</definedName>
    <definedName name="_xlnm._FilterDatabase" localSheetId="2" hidden="1">'SO 01 - Víceúčelové hřišt...'!$C$97:$K$281</definedName>
    <definedName name="_xlnm.Print_Titles" localSheetId="0">'Rekapitulace stavby'!$52:$52</definedName>
    <definedName name="_xlnm.Print_Titles" localSheetId="1">'SO 00 - Vedlejší a ostatn...'!$82:$82</definedName>
    <definedName name="_xlnm.Print_Titles" localSheetId="2">'SO 01 - Víceúčelové hřišt...'!$97:$97</definedName>
    <definedName name="_xlnm.Print_Area" localSheetId="3">'Pokyny pro vyplnění'!$B$2:$K$71,'Pokyny pro vyplnění'!$B$74:$K$118,'Pokyny pro vyplnění'!$B$121:$K$190,'Pokyny pro vyplnění'!$B$198:$K$218</definedName>
    <definedName name="_xlnm.Print_Area" localSheetId="0">'Rekapitulace stavby'!$D$4:$AO$36,'Rekapitulace stavby'!$C$42:$AQ$57</definedName>
    <definedName name="_xlnm.Print_Area" localSheetId="1">'SO 00 - Vedlejší a ostatn...'!$C$4:$J$39,'SO 00 - Vedlejší a ostatn...'!$C$45:$J$64,'SO 00 - Vedlejší a ostatn...'!$C$70:$K$97</definedName>
    <definedName name="_xlnm.Print_Area" localSheetId="2">'SO 01 - Víceúčelové hřišt...'!$C$4:$J$39,'SO 01 - Víceúčelové hřišt...'!$C$45:$J$79,'SO 01 - Víceúčelové hřišt...'!$C$85:$K$281</definedName>
  </definedNames>
  <calcPr fullCalcOnLoad="1"/>
</workbook>
</file>

<file path=xl/sharedStrings.xml><?xml version="1.0" encoding="utf-8"?>
<sst xmlns="http://schemas.openxmlformats.org/spreadsheetml/2006/main" count="2952" uniqueCount="679">
  <si>
    <t>Export Komplet</t>
  </si>
  <si>
    <t>VZ</t>
  </si>
  <si>
    <t>2.0</t>
  </si>
  <si>
    <t>ZAMOK</t>
  </si>
  <si>
    <t>False</t>
  </si>
  <si>
    <t>{9fd5defd-2b40-45fd-b1bb-bdb51c694628}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</si>
  <si>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</si>
  <si>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</si>
  <si>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</si>
  <si>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</si>
  <si>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</si>
  <si>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</si>
  <si>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</si>
  <si>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</si>
  <si>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EP-20-19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</si>
  <si>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</si>
  <si>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</si>
  <si>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Víceúčelové hřiště Ovesné Kladruby</t>
  </si>
  <si>
    <t>KSO:</t>
  </si>
  <si>
    <t/>
  </si>
  <si>
    <t>CC-CZ:</t>
  </si>
  <si>
    <t>Místo:</t>
  </si>
  <si>
    <t>Ovesné Kladruby</t>
  </si>
  <si>
    <t>Datum:</t>
  </si>
  <si>
    <t>13. 12. 2020</t>
  </si>
  <si>
    <t>Zadavatel:</t>
  </si>
  <si>
    <t>IČ:</t>
  </si>
  <si>
    <t>00572667</t>
  </si>
  <si>
    <t>Obec Ovesné Kladruby</t>
  </si>
  <si>
    <t>DIČ:</t>
  </si>
  <si>
    <t>CZ00572667</t>
  </si>
  <si>
    <t>Uchazeč:</t>
  </si>
  <si>
    <t>Vyplň údaj</t>
  </si>
  <si>
    <t>Projektant:</t>
  </si>
  <si>
    <t>74396722</t>
  </si>
  <si>
    <t>Eva Palová</t>
  </si>
  <si>
    <t>CZ6555182249</t>
  </si>
  <si>
    <t>True</t>
  </si>
  <si>
    <t>Zpracovatel:</t>
  </si>
  <si>
    <t>Marek Pala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</si>
  <si>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</si>
  <si>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</si>
  <si>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</si>
  <si>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</si>
  <si>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</si>
  <si>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</si>
  <si>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</si>
  <si>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</si>
  <si>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</si>
  <si>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</si>
  <si>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</si>
  <si>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</si>
  <si>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</si>
  <si>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</si>
  <si>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</si>
  <si>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</si>
  <si>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</si>
  <si>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</si>
  <si>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</si>
  <si>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</si>
  <si>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</si>
  <si>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</si>
  <si>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</si>
  <si>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</si>
  <si>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</si>
  <si>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</si>
  <si>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</si>
  <si>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</si>
  <si>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</si>
  <si>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</si>
  <si>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</si>
  <si>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</si>
  <si>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</si>
  <si>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</si>
  <si>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</si>
  <si>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</si>
  <si>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</si>
  <si>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</si>
  <si>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</si>
  <si>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</si>
  <si>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</si>
  <si>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SO 00</t>
  </si>
  <si>
    <t>Vedlejší a ostatní náklady</t>
  </si>
  <si>
    <t>STA</t>
  </si>
  <si>
    <t>1</t>
  </si>
  <si>
    <t>{2e4713ed-21bc-4151-9cda-5eb773c5562d}</t>
  </si>
  <si>
    <t>2</t>
  </si>
  <si>
    <t>SO 01</t>
  </si>
  <si>
    <t>Víceúčelové hřiště 24x13</t>
  </si>
  <si>
    <t>{205fdb68-ea95-405c-938c-51e30ff31f4b}</t>
  </si>
  <si>
    <t>KRYCÍ LIST SOUPISU PRACÍ</t>
  </si>
  <si>
    <t>Objekt:</t>
  </si>
  <si>
    <t>SO 00 - Vedlejší a ostatní náklady</t>
  </si>
  <si>
    <t>REKAPITULACE ČLENĚNÍ SOUPISU PRACÍ</t>
  </si>
  <si>
    <t>Kód dílu - Popis</t>
  </si>
  <si>
    <t>Cena celkem [CZK]</t>
  </si>
  <si>
    <t>-1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</si>
  <si>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</si>
  <si>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</si>
  <si>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</si>
  <si>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</si>
  <si>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</si>
  <si>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</si>
  <si>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</si>
  <si>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</si>
  <si>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</si>
  <si>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</si>
  <si>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</si>
  <si>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</si>
  <si>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</si>
  <si>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</si>
  <si>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</si>
  <si>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</si>
  <si>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</si>
  <si>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VRN</t>
  </si>
  <si>
    <t>Vedlejší rozpočtové náklady</t>
  </si>
  <si>
    <t>5</t>
  </si>
  <si>
    <t>ROZPOCET</t>
  </si>
  <si>
    <t>VRN1</t>
  </si>
  <si>
    <t>Průzkumné, geodetické a projektové práce</t>
  </si>
  <si>
    <t>K</t>
  </si>
  <si>
    <t>012203000</t>
  </si>
  <si>
    <t>Geodetické práce při provádění stavby</t>
  </si>
  <si>
    <t>…</t>
  </si>
  <si>
    <t>CS ÚRS 2020 01</t>
  </si>
  <si>
    <t>1024</t>
  </si>
  <si>
    <t>349568344</t>
  </si>
  <si>
    <t>012303000</t>
  </si>
  <si>
    <t>Geodetické práce po výstavbě</t>
  </si>
  <si>
    <t>28525376</t>
  </si>
  <si>
    <t>VRN3</t>
  </si>
  <si>
    <t>Zařízení staveniště</t>
  </si>
  <si>
    <t>3</t>
  </si>
  <si>
    <t>032002000</t>
  </si>
  <si>
    <t>Vybavení staveniště</t>
  </si>
  <si>
    <t>-706206115</t>
  </si>
  <si>
    <t>4</t>
  </si>
  <si>
    <t>033002000</t>
  </si>
  <si>
    <t>Připojení staveniště na inženýrské sítě</t>
  </si>
  <si>
    <t>-1632395152</t>
  </si>
  <si>
    <t>034002000</t>
  </si>
  <si>
    <t>Zabezpečení staveniště</t>
  </si>
  <si>
    <t>-1979046851</t>
  </si>
  <si>
    <t>VRN4</t>
  </si>
  <si>
    <t>Inženýrská činnost</t>
  </si>
  <si>
    <t>6</t>
  </si>
  <si>
    <t>043154000</t>
  </si>
  <si>
    <t>Zkoušky hutnicí</t>
  </si>
  <si>
    <t>37039637</t>
  </si>
  <si>
    <t>VV</t>
  </si>
  <si>
    <t>statická zatěžovací zkouška</t>
  </si>
  <si>
    <t>7</t>
  </si>
  <si>
    <t>045303000</t>
  </si>
  <si>
    <t>Koordinační činnost</t>
  </si>
  <si>
    <t>-603765190</t>
  </si>
  <si>
    <t>8</t>
  </si>
  <si>
    <t>049303000</t>
  </si>
  <si>
    <t>Náklady vzniklé v souvislosti s předáním stavby</t>
  </si>
  <si>
    <t>1516738089</t>
  </si>
  <si>
    <t>SO 01 - Víceúčelové hřiště 24x13</t>
  </si>
  <si>
    <t>HSV - Práce a dodávky HSV</t>
  </si>
  <si>
    <t xml:space="preserve">    1 - Zemní práce</t>
  </si>
  <si>
    <t xml:space="preserve">      12 - Zemní práce - odkopávky a prokopávky</t>
  </si>
  <si>
    <t xml:space="preserve">      13 - Zemní práce - hloubené vykopávky</t>
  </si>
  <si>
    <t xml:space="preserve">      16 - Zemní práce - přemístění výkopku</t>
  </si>
  <si>
    <t xml:space="preserve">      17 - Zemní práce - konstrukce ze zemin</t>
  </si>
  <si>
    <t xml:space="preserve">      18 - Zemní práce - povrchové úpravy terénu</t>
  </si>
  <si>
    <t xml:space="preserve">    2 - Zakládání</t>
  </si>
  <si>
    <t xml:space="preserve">      21 - Zakládání - úprava podloží a základové spáry, zlepšování vlastností hornin</t>
  </si>
  <si>
    <t xml:space="preserve">      27 - Zakládání - základy</t>
  </si>
  <si>
    <t xml:space="preserve">    5 - Komunikace pozemní</t>
  </si>
  <si>
    <t xml:space="preserve">      56 - Podkladní vrstvy komunikací, letišť a ploch</t>
  </si>
  <si>
    <t xml:space="preserve">      591 - Sportovní povrchy</t>
  </si>
  <si>
    <t xml:space="preserve">      592 - Sportovní vybavení</t>
  </si>
  <si>
    <t xml:space="preserve">    9 - Ostatní konstrukce a práce, bourání</t>
  </si>
  <si>
    <t xml:space="preserve">      91 - Doplňující konstrukce a práce pozemních komunikací, letišť a ploch</t>
  </si>
  <si>
    <t xml:space="preserve">    99 - Přesun hmot a manipulace se sutí</t>
  </si>
  <si>
    <t>PSV - Práce a dodávky PSV</t>
  </si>
  <si>
    <t xml:space="preserve">    767 - Konstrukce zámečnické</t>
  </si>
  <si>
    <t>HSV</t>
  </si>
  <si>
    <t>Práce a dodávky HSV</t>
  </si>
  <si>
    <t>Zemní práce</t>
  </si>
  <si>
    <t>12</t>
  </si>
  <si>
    <t>Zemní práce - odkopávky a prokopávky</t>
  </si>
  <si>
    <t>121151113</t>
  </si>
  <si>
    <t>Sejmutí ornice strojně při souvislé ploše přes 100 do 500 m2, tl. vrstvy do 200 mm</t>
  </si>
  <si>
    <t>m2</t>
  </si>
  <si>
    <t>1940346070</t>
  </si>
  <si>
    <t>hřiště 24x13</t>
  </si>
  <si>
    <t>24,400*13,400</t>
  </si>
  <si>
    <t>122251102</t>
  </si>
  <si>
    <t>Odkopávky a prokopávky nezapažené strojně v hornině třídy těžitelnosti I skupiny 3 přes 20 do 50 m3</t>
  </si>
  <si>
    <t>m3</t>
  </si>
  <si>
    <t>-1797851188</t>
  </si>
  <si>
    <t>24,400*13,400*(0,300-0,150)</t>
  </si>
  <si>
    <t>13</t>
  </si>
  <si>
    <t>Zemní práce - hloubené vykopávky</t>
  </si>
  <si>
    <t>132254101</t>
  </si>
  <si>
    <t>Hloubení zapažených rýh šířky do 800 mm strojně s urovnáním dna do předepsaného profilu a spádu v hornině třídy těžitelnosti I skupiny 3 do 20 m3</t>
  </si>
  <si>
    <t>-1600812611</t>
  </si>
  <si>
    <t>24,000*0,400*3*(0,350+0,200/2)</t>
  </si>
  <si>
    <t>13,000*0,400*(0,550+0,130/2)</t>
  </si>
  <si>
    <t>131251100</t>
  </si>
  <si>
    <t>Hloubení nezapažených jam a zářezů strojně s urovnáním dna do předepsaného profilu a spádu v hornině třídy těžitelnosti I skupiny 3 do 20 m3</t>
  </si>
  <si>
    <t>-276865453</t>
  </si>
  <si>
    <t>vsak</t>
  </si>
  <si>
    <t>3,000*2,000*1,500</t>
  </si>
  <si>
    <t>133251101</t>
  </si>
  <si>
    <t>Hloubení nezapažených šachet strojně v hornině třídy těžitelnosti I skupiny 3 do 20 m3</t>
  </si>
  <si>
    <t>-1435834916</t>
  </si>
  <si>
    <t>volejbalové sloupky</t>
  </si>
  <si>
    <t>0,500*0,500*0,700</t>
  </si>
  <si>
    <t>oplocení</t>
  </si>
  <si>
    <t>0,400*0,400*0,700</t>
  </si>
  <si>
    <t>16</t>
  </si>
  <si>
    <t>Zemní práce - přemístění výkopku</t>
  </si>
  <si>
    <t>162251101</t>
  </si>
  <si>
    <t>Vodorovné přemístění výkopku nebo sypaniny po suchu na obvyklém dopravním prostředku, bez naložení výkopku, avšak se složením bez rozhrnutí z horniny třídy těžitelnosti I skupiny 1 až 3 na vzdálenost do 20 m</t>
  </si>
  <si>
    <t>-399689696</t>
  </si>
  <si>
    <t>3,240*2</t>
  </si>
  <si>
    <t>162751117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</si>
  <si>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</si>
  <si>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-1703262944</t>
  </si>
  <si>
    <t>326,960*0,150</t>
  </si>
  <si>
    <t>49,044</t>
  </si>
  <si>
    <t>16,158</t>
  </si>
  <si>
    <t>9,000</t>
  </si>
  <si>
    <t>0,287</t>
  </si>
  <si>
    <t>-3,240</t>
  </si>
  <si>
    <t>162751119</t>
  </si>
  <si>
    <t>Vodorovné přemístění výkopku nebo sypaniny po suchu na obvyklém dopravním prostředku, bez naložení výkopku, avšak se složením bez rozhrnutí z horniny třídy těžitelnosti I skupiny 1 až 3 na vzdálenost Příplatek k ceně za každých dalších i započatých 1 000 m</t>
  </si>
  <si>
    <t>-1773971914</t>
  </si>
  <si>
    <t>dle pol. 162 75 1117</t>
  </si>
  <si>
    <t>120,293</t>
  </si>
  <si>
    <t>9</t>
  </si>
  <si>
    <t>167151101</t>
  </si>
  <si>
    <t>Nakládání, skládání a překládání neulehlého výkopku nebo sypaniny strojně nakládání, množství do 100 m3, z horniny třídy těžitelnosti I, skupiny 1 až 3</t>
  </si>
  <si>
    <t>1944198357</t>
  </si>
  <si>
    <t>výkopek ponechaný pro zpětné použití</t>
  </si>
  <si>
    <t>5,000</t>
  </si>
  <si>
    <t>17</t>
  </si>
  <si>
    <t>Zemní práce - konstrukce ze zemin</t>
  </si>
  <si>
    <t>10</t>
  </si>
  <si>
    <t>171201231</t>
  </si>
  <si>
    <t>Poplatek za uložení stavebního odpadu na recyklační skládce (skládkovné) zeminy a kamení zatříděného do Katalogu odpadů pod kódem 17 05 04</t>
  </si>
  <si>
    <t>t</t>
  </si>
  <si>
    <t>-665382480</t>
  </si>
  <si>
    <t>120,293*2 'Přepočtené koeficientem množství</t>
  </si>
  <si>
    <t>11</t>
  </si>
  <si>
    <t>171251101</t>
  </si>
  <si>
    <t>Uložení sypanin do násypů s rozprostřením sypaniny ve vrstvách a s hrubým urovnáním nezhutněných jakékoliv třídy těžitelnosti</t>
  </si>
  <si>
    <t>1763967585</t>
  </si>
  <si>
    <t>174151101</t>
  </si>
  <si>
    <t>Zásyp sypaninou z jakékoliv horniny strojně s uložením výkopku ve vrstvách se zhutněním jam, šachet, rýh nebo kolem objektů v těchto vykopávkách</t>
  </si>
  <si>
    <t>-1800421102</t>
  </si>
  <si>
    <t>3,000*2,000*0,500</t>
  </si>
  <si>
    <t>rýha</t>
  </si>
  <si>
    <t>2,000*0,400*0,300</t>
  </si>
  <si>
    <t>18</t>
  </si>
  <si>
    <t>Zemní práce - povrchové úpravy terénu</t>
  </si>
  <si>
    <t>181311103</t>
  </si>
  <si>
    <t>Rozprostření a urovnání ornice v rovině nebo ve svahu sklonu do 1:5 ručně při souvislé ploše, tl. vrstvy do 200 mm</t>
  </si>
  <si>
    <t>-248380181</t>
  </si>
  <si>
    <t>(24,500+13,500)*2*0,500</t>
  </si>
  <si>
    <t>14</t>
  </si>
  <si>
    <t>181411131</t>
  </si>
  <si>
    <t>Založení trávníku na půdě předem připravené plochy do 1000 m2 výsevem včetně utažení parkového v rovině nebo na svahu do 1:5</t>
  </si>
  <si>
    <t>1746017807</t>
  </si>
  <si>
    <t>(25,000+14,000)*2*1,000</t>
  </si>
  <si>
    <t>0,200*0,400+3,000*2,000</t>
  </si>
  <si>
    <t>M</t>
  </si>
  <si>
    <t>00572410</t>
  </si>
  <si>
    <t>osivo směs travní parková</t>
  </si>
  <si>
    <t>kg</t>
  </si>
  <si>
    <t>953582832</t>
  </si>
  <si>
    <t>dle pol. 181 41 1131</t>
  </si>
  <si>
    <t>84,080</t>
  </si>
  <si>
    <t>84,08*0,015 'Přepočtené koeficientem množství</t>
  </si>
  <si>
    <t>181951102</t>
  </si>
  <si>
    <t>Úprava pláně vyrovnáním výškových rozdílů v hornině tř. 1 až 4 se zhutněním</t>
  </si>
  <si>
    <t>358803884</t>
  </si>
  <si>
    <t>24,000*13,000</t>
  </si>
  <si>
    <t>183403153</t>
  </si>
  <si>
    <t>Obdělání půdy hrabáním v rovině nebo na svahu do 1:5</t>
  </si>
  <si>
    <t>1552088544</t>
  </si>
  <si>
    <t>184802111</t>
  </si>
  <si>
    <t>Chemické odplevelení půdy před založením kultury, trávníku nebo zpevněných ploch o výměře jednotlivě přes 20 m2 v rovině nebo na svahu do 1:5 postřikem na široko</t>
  </si>
  <si>
    <t>17002933</t>
  </si>
  <si>
    <t>19</t>
  </si>
  <si>
    <t>185803111</t>
  </si>
  <si>
    <t>Ošetření trávníku jednorázové v rovině nebo na svahu do 1:5</t>
  </si>
  <si>
    <t>-1762170838</t>
  </si>
  <si>
    <t>Zakládání</t>
  </si>
  <si>
    <t>Zakládání - úprava podloží a základové spáry, zlepšování vlastností hornin</t>
  </si>
  <si>
    <t>20</t>
  </si>
  <si>
    <t>211531111</t>
  </si>
  <si>
    <t>Výplň kamenivem do rýh odvodňovacích žeber nebo trativodů bez zhutnění, s úpravou povrchu výplně kamenivem hrubým drceným frakce 16 až 63 mm</t>
  </si>
  <si>
    <t>414558983</t>
  </si>
  <si>
    <t>rýhy</t>
  </si>
  <si>
    <t>24,000*0,400*3*(0,300+0,200/2)</t>
  </si>
  <si>
    <t>13,000*0,400*(0,500+0,130/2)</t>
  </si>
  <si>
    <t>3,000*2,000*1,000</t>
  </si>
  <si>
    <t>211971121</t>
  </si>
  <si>
    <t>Zřízení opláštění výplně z geotextilie odvodňovacích žeber nebo trativodů v rýze nebo zářezu se stěnami svislými nebo šikmými o sklonu přes 1:2 při rozvinuté šířce opláštění do 2,5 m</t>
  </si>
  <si>
    <t>-1145066032</t>
  </si>
  <si>
    <t>24,000*3*(0,400+0,300+0,200/2)*2</t>
  </si>
  <si>
    <t>13,000*(0,400+0,500+0,130/2)*2</t>
  </si>
  <si>
    <t>(3,000*2,000+3,000*1,000+2,000*1,000)*2</t>
  </si>
  <si>
    <t>22</t>
  </si>
  <si>
    <t>69311068</t>
  </si>
  <si>
    <t>geotextilie netkaná separační, ochranná, filtrační, drenážní PP 300g/m2</t>
  </si>
  <si>
    <t>-1340438122</t>
  </si>
  <si>
    <t>dle pol. 211 97 1121</t>
  </si>
  <si>
    <t>162,290</t>
  </si>
  <si>
    <t>162,29*1,15 'Přepočtené koeficientem množství</t>
  </si>
  <si>
    <t>23</t>
  </si>
  <si>
    <t>212751104</t>
  </si>
  <si>
    <t>Trativody z drenážních a melioračních trubek pro meliorace, dočasné nebo odlehčovací drenáže se zřízením štěrkového lože pod trubky a s jejich obsypem v otevřeném výkopu trubka flexibilní PVC-U SN 4 celoperforovaná 360° DN 100</t>
  </si>
  <si>
    <t>m</t>
  </si>
  <si>
    <t>1953787357</t>
  </si>
  <si>
    <t>24,000*3</t>
  </si>
  <si>
    <t>13,000</t>
  </si>
  <si>
    <t>27</t>
  </si>
  <si>
    <t>Zakládání - základy</t>
  </si>
  <si>
    <t>24</t>
  </si>
  <si>
    <t>271532212</t>
  </si>
  <si>
    <t>Podsyp pod základové konstrukce se zhutněním a urovnáním povrchu z kameniva hrubého, frakce 16 - 32 mm</t>
  </si>
  <si>
    <t>-869440508</t>
  </si>
  <si>
    <t>0,500*0,500*0,100</t>
  </si>
  <si>
    <t>0,400*0,400*0,100</t>
  </si>
  <si>
    <t>25</t>
  </si>
  <si>
    <t>275322511</t>
  </si>
  <si>
    <t>Základy z betonu železového (bez výztuže) patky z betonu se zvýšenými nároky na prostředí tř. C 25/30</t>
  </si>
  <si>
    <t>-1782321033</t>
  </si>
  <si>
    <t>0,500*0,500*0,950</t>
  </si>
  <si>
    <t>0,400*0,400*0,800</t>
  </si>
  <si>
    <t>26</t>
  </si>
  <si>
    <t>275351121</t>
  </si>
  <si>
    <t>Bednění základů patek zřízení</t>
  </si>
  <si>
    <t>-36528113</t>
  </si>
  <si>
    <t>0,500*4*0,300*2</t>
  </si>
  <si>
    <t>0,400*4*0,300*12</t>
  </si>
  <si>
    <t>275351122</t>
  </si>
  <si>
    <t>Bednění základů patek odstranění</t>
  </si>
  <si>
    <t>-1319999059</t>
  </si>
  <si>
    <t>dle pol. 275 35 1121</t>
  </si>
  <si>
    <t>6,960</t>
  </si>
  <si>
    <t>28</t>
  </si>
  <si>
    <t>275353102</t>
  </si>
  <si>
    <t>Bednění kotevních otvorů a prostupů v základových konstrukcích v patkách včetně polohového zajištění a odbednění, popř. ztraceného bednění z pletiva apod. průřezu do 0,01 m2, hl. přes 0,25 do 0,50 m</t>
  </si>
  <si>
    <t>kus</t>
  </si>
  <si>
    <t>473168984</t>
  </si>
  <si>
    <t>29</t>
  </si>
  <si>
    <t>275353121</t>
  </si>
  <si>
    <t>Bednění kotevních otvorů a prostupů v základových konstrukcích v patkách včetně polohového zajištění a odbednění, popř. ztraceného bednění z pletiva apod. průřezu přes 0,02 do 0,05 m2, hl. do 0,50 m</t>
  </si>
  <si>
    <t>1565315620</t>
  </si>
  <si>
    <t>30</t>
  </si>
  <si>
    <t>275353122</t>
  </si>
  <si>
    <t>Bednění kotevních otvorů a prostupů v základových konstrukcích v patkách včetně polohového zajištění a odbednění, popř. ztraceného bednění z pletiva apod. průřezu přes 0,02 do 0,05 m2, hl. přes 0,50 do 1,00 m</t>
  </si>
  <si>
    <t>-751106349</t>
  </si>
  <si>
    <t>31</t>
  </si>
  <si>
    <t>275XC0101</t>
  </si>
  <si>
    <t>Vyrovnávací násyp z kameniva v montážních otvorech</t>
  </si>
  <si>
    <t>1558607828</t>
  </si>
  <si>
    <t>PI*0,100^2*0,100*2</t>
  </si>
  <si>
    <t>PI*0,100^2*0,100*12</t>
  </si>
  <si>
    <t>32</t>
  </si>
  <si>
    <t>275XC0102</t>
  </si>
  <si>
    <t>Zálivka montážních otvoru betonem</t>
  </si>
  <si>
    <t>1643177822</t>
  </si>
  <si>
    <t>PI*0,100^2*0,500*2</t>
  </si>
  <si>
    <t>PI*0,100^2*0,900*12</t>
  </si>
  <si>
    <t>Komunikace pozemní</t>
  </si>
  <si>
    <t>56</t>
  </si>
  <si>
    <t>Podkladní vrstvy komunikací, letišť a ploch</t>
  </si>
  <si>
    <t>33</t>
  </si>
  <si>
    <t>564710011</t>
  </si>
  <si>
    <t>Podklad nebo kryt z kameniva hrubého drceného vel. 8-16 mm s rozprostřením a zhutněním, po zhutnění tl. 50 mm</t>
  </si>
  <si>
    <t>1744017209</t>
  </si>
  <si>
    <t>34</t>
  </si>
  <si>
    <t>564720111</t>
  </si>
  <si>
    <t>Podklad nebo kryt z kameniva hrubého drceného vel. 16-32 mm s rozprostřením a zhutněním, po zhutnění tl. 80 mm</t>
  </si>
  <si>
    <t>186652988</t>
  </si>
  <si>
    <t>35</t>
  </si>
  <si>
    <t>564861111</t>
  </si>
  <si>
    <t>Podklad ze štěrkodrti ŠD s rozprostřením a zhutněním, po zhutnění tl. 200 mm</t>
  </si>
  <si>
    <t>-1102992525</t>
  </si>
  <si>
    <t>36</t>
  </si>
  <si>
    <t>571907115</t>
  </si>
  <si>
    <t>Posyp podkladu nebo krytu s rozprostřením a zhutněním kamenivem drceným nebo těženým, v množství přes 50 do 55 kg/m2</t>
  </si>
  <si>
    <t>1097201883</t>
  </si>
  <si>
    <t>591</t>
  </si>
  <si>
    <t>Sportovní povrchy</t>
  </si>
  <si>
    <t>37</t>
  </si>
  <si>
    <t>591XC0101</t>
  </si>
  <si>
    <t>Dodávka a montáž sportovního povrchu kobercové typu, výška vlasu 18 mm, vpichovaný vlas, vsyp z křemičitého písku, víceúčelové využití, vodopropustný povrch, specifikace viz PD</t>
  </si>
  <si>
    <t>-220737933</t>
  </si>
  <si>
    <t>38</t>
  </si>
  <si>
    <t>591XC0102</t>
  </si>
  <si>
    <t>Dodávka a montáž lajnování š. 50 mm, vřezávané lajny</t>
  </si>
  <si>
    <t>-467803401</t>
  </si>
  <si>
    <t>volejbal</t>
  </si>
  <si>
    <t>18,000*2+9,000*5</t>
  </si>
  <si>
    <t>nohejbal</t>
  </si>
  <si>
    <t>9,000*2+6,400*2</t>
  </si>
  <si>
    <t>592</t>
  </si>
  <si>
    <t>Sportovní vybavení</t>
  </si>
  <si>
    <t>39</t>
  </si>
  <si>
    <t>592XC0101</t>
  </si>
  <si>
    <t>Dodávka a montáž volejbalového vybavení (ocelové sloupky, napínací mechanismus, nerezové pouzdro, volejbalová síť - vhodné do exteriéru)</t>
  </si>
  <si>
    <t>ks</t>
  </si>
  <si>
    <t>379211421</t>
  </si>
  <si>
    <t>Ostatní konstrukce a práce, bourání</t>
  </si>
  <si>
    <t>91</t>
  </si>
  <si>
    <t>Doplňující konstrukce a práce pozemních komunikací, letišť a ploch</t>
  </si>
  <si>
    <t>40</t>
  </si>
  <si>
    <t>916331112</t>
  </si>
  <si>
    <t>Osazení zahradního obrubníku betonového s ložem tl. od 50 do 100 mm z betonu prostého tř. C 12/15 s boční opěrou z betonu prostého tř. C 12/15</t>
  </si>
  <si>
    <t>-1511512205</t>
  </si>
  <si>
    <t>(24,050+13,050)*2</t>
  </si>
  <si>
    <t>41</t>
  </si>
  <si>
    <t>59217001</t>
  </si>
  <si>
    <t>obrubník betonový zahradní 1000x50x250mm</t>
  </si>
  <si>
    <t>-1953245937</t>
  </si>
  <si>
    <t>dle pol. 916 33 1112</t>
  </si>
  <si>
    <t>74,200</t>
  </si>
  <si>
    <t>74,2*1,05 'Přepočtené koeficientem množství</t>
  </si>
  <si>
    <t>99</t>
  </si>
  <si>
    <t>Přesun hmot a manipulace se sutí</t>
  </si>
  <si>
    <t>42</t>
  </si>
  <si>
    <t>998222012</t>
  </si>
  <si>
    <t>Přesun hmot pro tělovýchovné plochy dopravní vzdálenost do 200 m</t>
  </si>
  <si>
    <t>-1254281019</t>
  </si>
  <si>
    <t>PSV</t>
  </si>
  <si>
    <t>Práce a dodávky PSV</t>
  </si>
  <si>
    <t>767</t>
  </si>
  <si>
    <t>Konstrukce zámečnické</t>
  </si>
  <si>
    <t>43</t>
  </si>
  <si>
    <t>767995113</t>
  </si>
  <si>
    <t>Montáž ostatních atypických zámečnických konstrukcí hmotnosti přes 10 do 20 kg</t>
  </si>
  <si>
    <t>446814758</t>
  </si>
  <si>
    <t>včetně dílenské přípravy</t>
  </si>
  <si>
    <t>trubka 76x3 5,75 kg/m</t>
  </si>
  <si>
    <t>4,800*12*5,750</t>
  </si>
  <si>
    <t>trubka 60x3 4,22 kg/m</t>
  </si>
  <si>
    <t>4,700*4*4,220</t>
  </si>
  <si>
    <t>plech P3 - víčka</t>
  </si>
  <si>
    <t>0,080*0,080*0,003*7850*12</t>
  </si>
  <si>
    <t>plech P6 - kotvící plechy</t>
  </si>
  <si>
    <t>0,160*0,080*0,006*7850*16</t>
  </si>
  <si>
    <t>44</t>
  </si>
  <si>
    <t>767M0102</t>
  </si>
  <si>
    <t>trubka konstrukční ocelová 76x3 mm</t>
  </si>
  <si>
    <t>1064655931</t>
  </si>
  <si>
    <t>5,75 kg/m</t>
  </si>
  <si>
    <t>4,800*12</t>
  </si>
  <si>
    <t>45</t>
  </si>
  <si>
    <t>767M0103</t>
  </si>
  <si>
    <t>trubka konstrukční ocelová 60x3 mm</t>
  </si>
  <si>
    <t>-2028288523</t>
  </si>
  <si>
    <t>4,22 kg/m</t>
  </si>
  <si>
    <t>4,700*4</t>
  </si>
  <si>
    <t>46</t>
  </si>
  <si>
    <t>13611210</t>
  </si>
  <si>
    <t>plech ocelový hladký jakost S235JR tl 3mm tabule</t>
  </si>
  <si>
    <t>-1058099694</t>
  </si>
  <si>
    <t>0,080*0,080*0,003*7,850*12</t>
  </si>
  <si>
    <t>47</t>
  </si>
  <si>
    <t>13611220</t>
  </si>
  <si>
    <t>plech ocelový hladký jakost S235JR tl 6mm tabule</t>
  </si>
  <si>
    <t>862144246</t>
  </si>
  <si>
    <t>kotevní plech 160/80/6</t>
  </si>
  <si>
    <t>0,160*0,080*0,006*7,850*16</t>
  </si>
  <si>
    <t>48</t>
  </si>
  <si>
    <t>MAT03001</t>
  </si>
  <si>
    <t>spojovací a nespecifikovaný  materiál</t>
  </si>
  <si>
    <t>1743648472</t>
  </si>
  <si>
    <t>dle pol. 767 99 5113, 8%</t>
  </si>
  <si>
    <t>421,991*8/100</t>
  </si>
  <si>
    <t>49</t>
  </si>
  <si>
    <t>767XC0101</t>
  </si>
  <si>
    <t>Přírážka za pozinkování ocelových výrobků</t>
  </si>
  <si>
    <t>-1166759627</t>
  </si>
  <si>
    <t>dle pol. 767 99 5113</t>
  </si>
  <si>
    <t>421,991</t>
  </si>
  <si>
    <t>50</t>
  </si>
  <si>
    <t>767XC0102</t>
  </si>
  <si>
    <t>Dodávka a montáž sportovního pletiva PE, typ uzlové, oko 45/45, příze 3,0 mm, včetně lana, napínacích mechanismů a ok</t>
  </si>
  <si>
    <t>-421021231</t>
  </si>
  <si>
    <t>13,000*4,000*2</t>
  </si>
  <si>
    <t>51</t>
  </si>
  <si>
    <t>998767101</t>
  </si>
  <si>
    <t>Přesun hmot pro zámečnické konstrukce stanovený z hmotnosti přesunovaného materiálu vodorovná dopravní vzdálenost do 50 m v objektech výšky do 6 m</t>
  </si>
  <si>
    <t>-851484110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</si>
  <si>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</si>
  <si>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</si>
  <si>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</si>
  <si>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</si>
  <si>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0"/>
      </rPr>
      <t xml:space="preserve">Rekapitulace stavby </t>
    </r>
    <r>
      <rPr>
        <sz val="9"/>
        <rFont val="Trebuchet MS"/>
        <family val="0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</si>
  <si>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0"/>
      </rPr>
      <t>Rekapitulace stavby</t>
    </r>
    <r>
      <rPr>
        <sz val="9"/>
        <rFont val="Trebuchet MS"/>
        <family val="0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</si>
  <si>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</si>
  <si>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</si>
  <si>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9"/>
        <rFont val="Trebuchet MS"/>
        <family val="0"/>
      </rPr>
      <t>Rekapitulace objektů stavby a soupisů prací</t>
    </r>
    <r>
      <rPr>
        <sz val="9"/>
        <rFont val="Trebuchet MS"/>
        <family val="0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</si>
  <si>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</si>
  <si>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</si>
  <si>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</si>
  <si>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</si>
  <si>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</si>
  <si>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</si>
  <si>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</si>
  <si>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</si>
  <si>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</si>
  <si>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</si>
  <si>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</si>
  <si>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</si>
  <si>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0"/>
      </rPr>
      <t xml:space="preserve">Soupis prací </t>
    </r>
    <r>
      <rPr>
        <sz val="9"/>
        <rFont val="Trebuchet MS"/>
        <family val="0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</si>
  <si>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</si>
  <si>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0"/>
      </rPr>
      <t>Krycí list soupisu</t>
    </r>
    <r>
      <rPr>
        <sz val="9"/>
        <rFont val="Trebuchet MS"/>
        <family val="0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</si>
  <si>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</si>
  <si>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0"/>
      </rPr>
      <t>Rekapitulace členění soupisu prací</t>
    </r>
    <r>
      <rPr>
        <sz val="9"/>
        <rFont val="Trebuchet MS"/>
        <family val="0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</si>
  <si>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</si>
  <si>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0"/>
      </rPr>
      <t xml:space="preserve">Soupis prací </t>
    </r>
    <r>
      <rPr>
        <sz val="9"/>
        <rFont val="Trebuchet MS"/>
        <family val="0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</si>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</sst>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#,##0.00%"/>
    <numFmt numFmtId="165" formatCode="dd\.mm\.yyyy"/>
    <numFmt numFmtId="166" formatCode="#,##0.00000"/>
    <numFmt numFmtId="167" formatCode="#,##0.000"/>
  </numFmts>
  <fonts count="106">
    <font>
      <sz val="8"/>
      <name val="Arial CE"/>
      <family val="2"/>
    </font>
    <font>
      <sz val="11"/>
      <color indexed="8"/>
      <name val="Calibri"/>
      <family val="2"/>
    </font>
    <font>
      <sz val="10"/>
      <color indexed="55"/>
      <name val="Arial CE"/>
      <family val="0"/>
    </font>
    <font>
      <sz val="10"/>
      <name val="Arial CE"/>
      <family val="0"/>
    </font>
    <font>
      <b/>
      <sz val="11"/>
      <name val="Arial CE"/>
      <family val="0"/>
    </font>
    <font>
      <b/>
      <sz val="12"/>
      <name val="Arial CE"/>
      <family val="0"/>
    </font>
    <font>
      <sz val="11"/>
      <name val="Arial CE"/>
      <family val="0"/>
    </font>
    <font>
      <sz val="12"/>
      <color indexed="56"/>
      <name val="Arial CE"/>
      <family val="0"/>
    </font>
    <font>
      <sz val="10"/>
      <color indexed="56"/>
      <name val="Arial CE"/>
      <family val="0"/>
    </font>
    <font>
      <sz val="8"/>
      <color indexed="56"/>
      <name val="Arial CE"/>
      <family val="0"/>
    </font>
    <font>
      <sz val="8"/>
      <color indexed="20"/>
      <name val="Arial CE"/>
      <family val="0"/>
    </font>
    <font>
      <sz val="8"/>
      <color indexed="63"/>
      <name val="Arial CE"/>
      <family val="0"/>
    </font>
    <font>
      <sz val="8"/>
      <color indexed="9"/>
      <name val="Arial CE"/>
      <family val="0"/>
    </font>
    <font>
      <b/>
      <sz val="14"/>
      <name val="Arial CE"/>
      <family val="0"/>
    </font>
    <font>
      <sz val="8"/>
      <color indexed="48"/>
      <name val="Arial CE"/>
      <family val="0"/>
    </font>
    <font>
      <b/>
      <sz val="12"/>
      <color indexed="55"/>
      <name val="Arial CE"/>
      <family val="0"/>
    </font>
    <font>
      <b/>
      <sz val="8"/>
      <color indexed="55"/>
      <name val="Arial CE"/>
      <family val="0"/>
    </font>
    <font>
      <b/>
      <sz val="10"/>
      <name val="Arial CE"/>
      <family val="0"/>
    </font>
    <font>
      <b/>
      <sz val="10"/>
      <color indexed="55"/>
      <name val="Arial CE"/>
      <family val="0"/>
    </font>
    <font>
      <sz val="12"/>
      <color indexed="55"/>
      <name val="Arial CE"/>
      <family val="0"/>
    </font>
    <font>
      <sz val="8"/>
      <color indexed="55"/>
      <name val="Arial CE"/>
      <family val="0"/>
    </font>
    <font>
      <sz val="9"/>
      <name val="Arial CE"/>
      <family val="0"/>
    </font>
    <font>
      <sz val="9"/>
      <color indexed="55"/>
      <name val="Arial CE"/>
      <family val="0"/>
    </font>
    <font>
      <b/>
      <sz val="12"/>
      <color indexed="16"/>
      <name val="Arial CE"/>
      <family val="0"/>
    </font>
    <font>
      <sz val="12"/>
      <name val="Arial CE"/>
      <family val="0"/>
    </font>
    <font>
      <sz val="18"/>
      <color indexed="12"/>
      <name val="Wingdings 2"/>
      <family val="0"/>
    </font>
    <font>
      <b/>
      <sz val="11"/>
      <color indexed="56"/>
      <name val="Arial CE"/>
      <family val="0"/>
    </font>
    <font>
      <sz val="11"/>
      <color indexed="56"/>
      <name val="Arial CE"/>
      <family val="0"/>
    </font>
    <font>
      <sz val="11"/>
      <color indexed="55"/>
      <name val="Arial CE"/>
      <family val="0"/>
    </font>
    <font>
      <sz val="10"/>
      <color indexed="48"/>
      <name val="Arial CE"/>
      <family val="0"/>
    </font>
    <font>
      <sz val="8"/>
      <color indexed="16"/>
      <name val="Arial CE"/>
      <family val="0"/>
    </font>
    <font>
      <b/>
      <sz val="8"/>
      <name val="Arial CE"/>
      <family val="0"/>
    </font>
    <font>
      <sz val="7"/>
      <color indexed="55"/>
      <name val="Arial CE"/>
      <family val="0"/>
    </font>
    <font>
      <i/>
      <sz val="9"/>
      <color indexed="12"/>
      <name val="Arial CE"/>
      <family val="0"/>
    </font>
    <font>
      <i/>
      <sz val="8"/>
      <color indexed="12"/>
      <name val="Arial CE"/>
      <family val="0"/>
    </font>
    <font>
      <sz val="8"/>
      <name val="Trebuchet MS"/>
      <family val="0"/>
    </font>
    <font>
      <b/>
      <sz val="16"/>
      <name val="Trebuchet MS"/>
      <family val="0"/>
    </font>
    <font>
      <b/>
      <sz val="11"/>
      <name val="Trebuchet MS"/>
      <family val="0"/>
    </font>
    <font>
      <sz val="9"/>
      <name val="Trebuchet MS"/>
      <family val="0"/>
    </font>
    <font>
      <sz val="10"/>
      <name val="Trebuchet MS"/>
      <family val="0"/>
    </font>
    <font>
      <sz val="11"/>
      <name val="Trebuchet MS"/>
      <family val="0"/>
    </font>
    <font>
      <b/>
      <sz val="9"/>
      <name val="Trebuchet MS"/>
      <family val="0"/>
    </font>
    <font>
      <u val="single"/>
      <sz val="11"/>
      <color indexed="12"/>
      <name val="Calibri"/>
      <family val="0"/>
    </font>
    <font>
      <i/>
      <sz val="9"/>
      <name val="Trebuchet MS"/>
      <family val="0"/>
    </font>
    <font>
      <u val="single"/>
      <sz val="8"/>
      <color indexed="20"/>
      <name val="Arial CE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u val="single"/>
      <sz val="8"/>
      <color theme="11"/>
      <name val="Arial CE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sz val="10"/>
      <color rgb="FF969696"/>
      <name val="Arial CE"/>
      <family val="0"/>
    </font>
    <font>
      <sz val="12"/>
      <color rgb="FF003366"/>
      <name val="Arial CE"/>
      <family val="0"/>
    </font>
    <font>
      <sz val="10"/>
      <color rgb="FF003366"/>
      <name val="Arial CE"/>
      <family val="0"/>
    </font>
    <font>
      <sz val="8"/>
      <color rgb="FF003366"/>
      <name val="Arial CE"/>
      <family val="0"/>
    </font>
    <font>
      <sz val="8"/>
      <color rgb="FF800080"/>
      <name val="Arial CE"/>
      <family val="0"/>
    </font>
    <font>
      <sz val="8"/>
      <color rgb="FF505050"/>
      <name val="Arial CE"/>
      <family val="0"/>
    </font>
    <font>
      <sz val="8"/>
      <color rgb="FFFFFFFF"/>
      <name val="Arial CE"/>
      <family val="0"/>
    </font>
    <font>
      <sz val="8"/>
      <color rgb="FF3366FF"/>
      <name val="Arial CE"/>
      <family val="0"/>
    </font>
    <font>
      <b/>
      <sz val="12"/>
      <color rgb="FF969696"/>
      <name val="Arial CE"/>
      <family val="0"/>
    </font>
    <font>
      <sz val="9"/>
      <color rgb="FF969696"/>
      <name val="Arial CE"/>
      <family val="0"/>
    </font>
    <font>
      <b/>
      <sz val="12"/>
      <color rgb="FF960000"/>
      <name val="Arial CE"/>
      <family val="0"/>
    </font>
    <font>
      <sz val="12"/>
      <color rgb="FF969696"/>
      <name val="Arial CE"/>
      <family val="0"/>
    </font>
    <font>
      <sz val="18"/>
      <color theme="10"/>
      <name val="Wingdings 2"/>
      <family val="0"/>
    </font>
    <font>
      <b/>
      <sz val="11"/>
      <color rgb="FF003366"/>
      <name val="Arial CE"/>
      <family val="0"/>
    </font>
    <font>
      <sz val="11"/>
      <color rgb="FF003366"/>
      <name val="Arial CE"/>
      <family val="0"/>
    </font>
    <font>
      <sz val="11"/>
      <color rgb="FF969696"/>
      <name val="Arial CE"/>
      <family val="0"/>
    </font>
    <font>
      <sz val="10"/>
      <color rgb="FF3366FF"/>
      <name val="Arial CE"/>
      <family val="0"/>
    </font>
    <font>
      <sz val="8"/>
      <color rgb="FF969696"/>
      <name val="Arial CE"/>
      <family val="0"/>
    </font>
    <font>
      <b/>
      <sz val="12"/>
      <color rgb="FF800000"/>
      <name val="Arial CE"/>
      <family val="0"/>
    </font>
    <font>
      <sz val="8"/>
      <color rgb="FF960000"/>
      <name val="Arial CE"/>
      <family val="0"/>
    </font>
    <font>
      <sz val="7"/>
      <color rgb="FF969696"/>
      <name val="Arial CE"/>
      <family val="0"/>
    </font>
    <font>
      <i/>
      <sz val="9"/>
      <color rgb="FF0000FF"/>
      <name val="Arial CE"/>
      <family val="0"/>
    </font>
    <font>
      <i/>
      <sz val="8"/>
      <color rgb="FF0000FF"/>
      <name val="Arial CE"/>
      <family val="0"/>
    </font>
    <font>
      <b/>
      <sz val="8"/>
      <color rgb="FF969696"/>
      <name val="Arial CE"/>
      <family val="0"/>
    </font>
    <font>
      <b/>
      <sz val="10"/>
      <color rgb="FF969696"/>
      <name val="Arial CE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rgb="FF000000"/>
      </bottom>
    </border>
    <border>
      <left style="hair">
        <color rgb="FF000000"/>
      </left>
      <right>
        <color indexed="63"/>
      </right>
      <top style="hair">
        <color rgb="FF000000"/>
      </top>
      <bottom style="hair">
        <color rgb="FF000000"/>
      </bottom>
    </border>
    <border>
      <left>
        <color indexed="63"/>
      </left>
      <right>
        <color indexed="63"/>
      </right>
      <top style="hair">
        <color rgb="FF000000"/>
      </top>
      <bottom style="hair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hair">
        <color rgb="FF969696"/>
      </top>
      <bottom>
        <color indexed="63"/>
      </bottom>
    </border>
    <border>
      <left>
        <color indexed="63"/>
      </left>
      <right style="hair">
        <color rgb="FF969696"/>
      </right>
      <top style="hair">
        <color rgb="FF969696"/>
      </top>
      <bottom>
        <color indexed="63"/>
      </bottom>
    </border>
    <border>
      <left>
        <color indexed="63"/>
      </left>
      <right style="hair">
        <color rgb="FF969696"/>
      </right>
      <top>
        <color indexed="63"/>
      </top>
      <bottom>
        <color indexed="63"/>
      </bottom>
    </border>
    <border>
      <left>
        <color indexed="63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>
        <color indexed="63"/>
      </right>
      <top style="hair">
        <color rgb="FF969696"/>
      </top>
      <bottom style="hair">
        <color rgb="FF969696"/>
      </bottom>
    </border>
    <border>
      <left>
        <color indexed="63"/>
      </left>
      <right>
        <color indexed="63"/>
      </right>
      <top style="hair">
        <color rgb="FF969696"/>
      </top>
      <bottom style="hair">
        <color rgb="FF969696"/>
      </bottom>
    </border>
    <border>
      <left>
        <color indexed="63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>
        <color indexed="63"/>
      </right>
      <top style="hair">
        <color rgb="FF969696"/>
      </top>
      <bottom>
        <color indexed="63"/>
      </bottom>
    </border>
    <border>
      <left style="hair">
        <color rgb="FF969696"/>
      </left>
      <right>
        <color indexed="63"/>
      </right>
      <top>
        <color indexed="63"/>
      </top>
      <bottom>
        <color indexed="63"/>
      </bottom>
    </border>
    <border>
      <left style="hair">
        <color rgb="FF969696"/>
      </left>
      <right>
        <color indexed="63"/>
      </right>
      <top>
        <color indexed="63"/>
      </top>
      <bottom style="hair">
        <color rgb="FF969696"/>
      </bottom>
    </border>
    <border>
      <left>
        <color indexed="63"/>
      </left>
      <right>
        <color indexed="63"/>
      </right>
      <top>
        <color indexed="63"/>
      </top>
      <bottom style="hair">
        <color rgb="FF969696"/>
      </bottom>
    </border>
    <border>
      <left>
        <color indexed="63"/>
      </left>
      <right style="hair">
        <color rgb="FF969696"/>
      </right>
      <top>
        <color indexed="63"/>
      </top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21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72" fillId="0" borderId="7" applyNumberFormat="0" applyFill="0" applyAlignment="0" applyProtection="0"/>
    <xf numFmtId="0" fontId="73" fillId="23" borderId="0" applyNumberFormat="0" applyBorder="0" applyAlignment="0" applyProtection="0"/>
    <xf numFmtId="0" fontId="74" fillId="24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25" borderId="8" applyNumberFormat="0" applyAlignment="0" applyProtection="0"/>
    <xf numFmtId="0" fontId="77" fillId="26" borderId="8" applyNumberFormat="0" applyAlignment="0" applyProtection="0"/>
    <xf numFmtId="0" fontId="78" fillId="26" borderId="9" applyNumberFormat="0" applyAlignment="0" applyProtection="0"/>
    <xf numFmtId="0" fontId="79" fillId="0" borderId="0" applyNumberFormat="0" applyFill="0" applyBorder="0" applyAlignment="0" applyProtection="0"/>
    <xf numFmtId="0" fontId="80" fillId="27" borderId="0" applyNumberFormat="0" applyBorder="0" applyAlignment="0" applyProtection="0"/>
    <xf numFmtId="0" fontId="80" fillId="28" borderId="0" applyNumberFormat="0" applyBorder="0" applyAlignment="0" applyProtection="0"/>
    <xf numFmtId="0" fontId="80" fillId="29" borderId="0" applyNumberFormat="0" applyBorder="0" applyAlignment="0" applyProtection="0"/>
    <xf numFmtId="0" fontId="80" fillId="30" borderId="0" applyNumberFormat="0" applyBorder="0" applyAlignment="0" applyProtection="0"/>
    <xf numFmtId="0" fontId="80" fillId="31" borderId="0" applyNumberFormat="0" applyBorder="0" applyAlignment="0" applyProtection="0"/>
    <xf numFmtId="0" fontId="80" fillId="32" borderId="0" applyNumberFormat="0" applyBorder="0" applyAlignment="0" applyProtection="0"/>
  </cellStyleXfs>
  <cellXfs count="373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vertical="center"/>
    </xf>
    <xf numFmtId="0" fontId="8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82" fillId="0" borderId="0" xfId="0" applyFont="1" applyAlignment="1">
      <alignment vertical="center"/>
    </xf>
    <xf numFmtId="0" fontId="83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4" fillId="0" borderId="0" xfId="0" applyFont="1" applyAlignment="1">
      <alignment/>
    </xf>
    <xf numFmtId="0" fontId="85" fillId="0" borderId="0" xfId="0" applyFont="1" applyAlignment="1">
      <alignment vertical="center"/>
    </xf>
    <xf numFmtId="0" fontId="86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87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2" xfId="0" applyBorder="1" applyAlignment="1">
      <alignment/>
    </xf>
    <xf numFmtId="0" fontId="0" fillId="0" borderId="12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13" fillId="0" borderId="0" xfId="0" applyFont="1" applyAlignment="1" applyProtection="1">
      <alignment horizontal="left" vertical="center"/>
      <protection/>
    </xf>
    <xf numFmtId="0" fontId="88" fillId="0" borderId="0" xfId="0" applyFont="1" applyAlignment="1">
      <alignment horizontal="left" vertical="center"/>
    </xf>
    <xf numFmtId="0" fontId="89" fillId="0" borderId="0" xfId="0" applyFont="1" applyAlignment="1">
      <alignment horizontal="left" vertical="center"/>
    </xf>
    <xf numFmtId="0" fontId="81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81" fillId="0" borderId="0" xfId="0" applyFont="1" applyAlignment="1" applyProtection="1">
      <alignment horizontal="left" vertical="center"/>
      <protection/>
    </xf>
    <xf numFmtId="0" fontId="3" fillId="22" borderId="0" xfId="0" applyFont="1" applyFill="1" applyAlignment="1" applyProtection="1">
      <alignment horizontal="left" vertical="center"/>
      <protection locked="0"/>
    </xf>
    <xf numFmtId="49" fontId="3" fillId="2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13" xfId="0" applyBorder="1" applyAlignment="1" applyProtection="1">
      <alignment/>
      <protection/>
    </xf>
    <xf numFmtId="0" fontId="0" fillId="0" borderId="0" xfId="0" applyFont="1" applyAlignment="1">
      <alignment vertical="center"/>
    </xf>
    <xf numFmtId="0" fontId="0" fillId="0" borderId="12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7" fillId="0" borderId="14" xfId="0" applyFont="1" applyBorder="1" applyAlignment="1" applyProtection="1">
      <alignment horizontal="left"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0" fillId="0" borderId="12" xfId="0" applyFont="1" applyBorder="1" applyAlignment="1">
      <alignment vertical="center"/>
    </xf>
    <xf numFmtId="0" fontId="81" fillId="0" borderId="12" xfId="0" applyFont="1" applyBorder="1" applyAlignment="1" applyProtection="1">
      <alignment vertical="center"/>
      <protection/>
    </xf>
    <xf numFmtId="0" fontId="81" fillId="0" borderId="0" xfId="0" applyFont="1" applyAlignment="1" applyProtection="1">
      <alignment vertical="center"/>
      <protection/>
    </xf>
    <xf numFmtId="0" fontId="81" fillId="0" borderId="12" xfId="0" applyFont="1" applyBorder="1" applyAlignment="1">
      <alignment vertical="center"/>
    </xf>
    <xf numFmtId="0" fontId="0" fillId="33" borderId="0" xfId="0" applyFont="1" applyFill="1" applyAlignment="1" applyProtection="1">
      <alignment vertical="center"/>
      <protection/>
    </xf>
    <xf numFmtId="0" fontId="5" fillId="33" borderId="15" xfId="0" applyFont="1" applyFill="1" applyBorder="1" applyAlignment="1" applyProtection="1">
      <alignment horizontal="left" vertical="center"/>
      <protection/>
    </xf>
    <xf numFmtId="0" fontId="0" fillId="33" borderId="16" xfId="0" applyFont="1" applyFill="1" applyBorder="1" applyAlignment="1" applyProtection="1">
      <alignment vertical="center"/>
      <protection/>
    </xf>
    <xf numFmtId="0" fontId="5" fillId="33" borderId="16" xfId="0" applyFont="1" applyFill="1" applyBorder="1" applyAlignment="1" applyProtection="1">
      <alignment horizontal="center" vertical="center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18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3" fillId="0" borderId="12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12" xfId="0" applyFont="1" applyBorder="1" applyAlignment="1">
      <alignment vertical="center"/>
    </xf>
    <xf numFmtId="0" fontId="4" fillId="0" borderId="12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12" xfId="0" applyFont="1" applyBorder="1" applyAlignment="1">
      <alignment vertical="center"/>
    </xf>
    <xf numFmtId="0" fontId="17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0" fillId="34" borderId="16" xfId="0" applyFont="1" applyFill="1" applyBorder="1" applyAlignment="1" applyProtection="1">
      <alignment vertical="center"/>
      <protection/>
    </xf>
    <xf numFmtId="0" fontId="21" fillId="34" borderId="22" xfId="0" applyFont="1" applyFill="1" applyBorder="1" applyAlignment="1" applyProtection="1">
      <alignment horizontal="center" vertical="center"/>
      <protection/>
    </xf>
    <xf numFmtId="0" fontId="90" fillId="0" borderId="23" xfId="0" applyFont="1" applyBorder="1" applyAlignment="1" applyProtection="1">
      <alignment horizontal="center" vertical="center" wrapText="1"/>
      <protection/>
    </xf>
    <xf numFmtId="0" fontId="90" fillId="0" borderId="24" xfId="0" applyFont="1" applyBorder="1" applyAlignment="1" applyProtection="1">
      <alignment horizontal="center" vertical="center" wrapText="1"/>
      <protection/>
    </xf>
    <xf numFmtId="0" fontId="90" fillId="0" borderId="25" xfId="0" applyFont="1" applyBorder="1" applyAlignment="1" applyProtection="1">
      <alignment horizontal="center" vertical="center" wrapText="1"/>
      <protection/>
    </xf>
    <xf numFmtId="0" fontId="0" fillId="0" borderId="26" xfId="0" applyFont="1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5" fillId="0" borderId="12" xfId="0" applyFont="1" applyBorder="1" applyAlignment="1" applyProtection="1">
      <alignment vertical="center"/>
      <protection/>
    </xf>
    <xf numFmtId="0" fontId="91" fillId="0" borderId="0" xfId="0" applyFont="1" applyAlignment="1" applyProtection="1">
      <alignment horizontal="left" vertical="center"/>
      <protection/>
    </xf>
    <xf numFmtId="0" fontId="91" fillId="0" borderId="0" xfId="0" applyFont="1" applyAlignment="1" applyProtection="1">
      <alignment vertical="center"/>
      <protection/>
    </xf>
    <xf numFmtId="4" fontId="91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12" xfId="0" applyFont="1" applyBorder="1" applyAlignment="1">
      <alignment vertical="center"/>
    </xf>
    <xf numFmtId="4" fontId="92" fillId="0" borderId="27" xfId="0" applyNumberFormat="1" applyFont="1" applyBorder="1" applyAlignment="1" applyProtection="1">
      <alignment vertical="center"/>
      <protection/>
    </xf>
    <xf numFmtId="4" fontId="92" fillId="0" borderId="0" xfId="0" applyNumberFormat="1" applyFont="1" applyBorder="1" applyAlignment="1" applyProtection="1">
      <alignment vertical="center"/>
      <protection/>
    </xf>
    <xf numFmtId="166" fontId="92" fillId="0" borderId="0" xfId="0" applyNumberFormat="1" applyFont="1" applyBorder="1" applyAlignment="1" applyProtection="1">
      <alignment vertical="center"/>
      <protection/>
    </xf>
    <xf numFmtId="4" fontId="92" fillId="0" borderId="21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93" fillId="0" borderId="0" xfId="36" applyFont="1" applyAlignment="1">
      <alignment horizontal="center" vertical="center"/>
    </xf>
    <xf numFmtId="0" fontId="6" fillId="0" borderId="12" xfId="0" applyFont="1" applyBorder="1" applyAlignment="1" applyProtection="1">
      <alignment vertical="center"/>
      <protection/>
    </xf>
    <xf numFmtId="0" fontId="94" fillId="0" borderId="0" xfId="0" applyFont="1" applyAlignment="1" applyProtection="1">
      <alignment vertical="center"/>
      <protection/>
    </xf>
    <xf numFmtId="0" fontId="95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12" xfId="0" applyFont="1" applyBorder="1" applyAlignment="1">
      <alignment vertical="center"/>
    </xf>
    <xf numFmtId="4" fontId="96" fillId="0" borderId="27" xfId="0" applyNumberFormat="1" applyFont="1" applyBorder="1" applyAlignment="1" applyProtection="1">
      <alignment vertical="center"/>
      <protection/>
    </xf>
    <xf numFmtId="4" fontId="96" fillId="0" borderId="0" xfId="0" applyNumberFormat="1" applyFont="1" applyBorder="1" applyAlignment="1" applyProtection="1">
      <alignment vertical="center"/>
      <protection/>
    </xf>
    <xf numFmtId="166" fontId="96" fillId="0" borderId="0" xfId="0" applyNumberFormat="1" applyFont="1" applyBorder="1" applyAlignment="1" applyProtection="1">
      <alignment vertical="center"/>
      <protection/>
    </xf>
    <xf numFmtId="4" fontId="96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96" fillId="0" borderId="28" xfId="0" applyNumberFormat="1" applyFont="1" applyBorder="1" applyAlignment="1" applyProtection="1">
      <alignment vertical="center"/>
      <protection/>
    </xf>
    <xf numFmtId="4" fontId="96" fillId="0" borderId="29" xfId="0" applyNumberFormat="1" applyFont="1" applyBorder="1" applyAlignment="1" applyProtection="1">
      <alignment vertical="center"/>
      <protection/>
    </xf>
    <xf numFmtId="166" fontId="96" fillId="0" borderId="29" xfId="0" applyNumberFormat="1" applyFont="1" applyBorder="1" applyAlignment="1" applyProtection="1">
      <alignment vertical="center"/>
      <protection/>
    </xf>
    <xf numFmtId="4" fontId="96" fillId="0" borderId="30" xfId="0" applyNumberFormat="1" applyFont="1" applyBorder="1" applyAlignment="1" applyProtection="1">
      <alignment vertical="center"/>
      <protection/>
    </xf>
    <xf numFmtId="0" fontId="0" fillId="0" borderId="0" xfId="0" applyAlignment="1" applyProtection="1">
      <alignment/>
      <protection locked="0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 applyProtection="1">
      <alignment/>
      <protection locked="0"/>
    </xf>
    <xf numFmtId="0" fontId="13" fillId="0" borderId="0" xfId="0" applyFont="1" applyAlignment="1">
      <alignment horizontal="left" vertical="center"/>
    </xf>
    <xf numFmtId="0" fontId="97" fillId="0" borderId="0" xfId="0" applyFont="1" applyAlignment="1">
      <alignment horizontal="left" vertical="center"/>
    </xf>
    <xf numFmtId="0" fontId="81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0" fillId="0" borderId="12" xfId="0" applyBorder="1" applyAlignment="1">
      <alignment vertical="center"/>
    </xf>
    <xf numFmtId="0" fontId="3" fillId="0" borderId="0" xfId="0" applyFont="1" applyAlignment="1">
      <alignment horizontal="left" vertical="center"/>
    </xf>
    <xf numFmtId="0" fontId="81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12" xfId="0" applyBorder="1" applyAlignment="1">
      <alignment vertical="center" wrapText="1"/>
    </xf>
    <xf numFmtId="0" fontId="0" fillId="0" borderId="19" xfId="0" applyFont="1" applyBorder="1" applyAlignment="1">
      <alignment vertical="center"/>
    </xf>
    <xf numFmtId="0" fontId="0" fillId="0" borderId="19" xfId="0" applyFont="1" applyBorder="1" applyAlignment="1" applyProtection="1">
      <alignment vertical="center"/>
      <protection locked="0"/>
    </xf>
    <xf numFmtId="0" fontId="17" fillId="0" borderId="0" xfId="0" applyFont="1" applyAlignment="1">
      <alignment horizontal="left" vertical="center"/>
    </xf>
    <xf numFmtId="4" fontId="91" fillId="0" borderId="0" xfId="0" applyNumberFormat="1" applyFont="1" applyAlignment="1">
      <alignment vertical="center"/>
    </xf>
    <xf numFmtId="0" fontId="81" fillId="0" borderId="0" xfId="0" applyFont="1" applyAlignment="1">
      <alignment horizontal="right" vertical="center"/>
    </xf>
    <xf numFmtId="0" fontId="81" fillId="0" borderId="0" xfId="0" applyFont="1" applyAlignment="1" applyProtection="1">
      <alignment horizontal="right" vertical="center"/>
      <protection locked="0"/>
    </xf>
    <xf numFmtId="0" fontId="98" fillId="0" borderId="0" xfId="0" applyFont="1" applyAlignment="1">
      <alignment horizontal="left" vertical="center"/>
    </xf>
    <xf numFmtId="4" fontId="81" fillId="0" borderId="0" xfId="0" applyNumberFormat="1" applyFont="1" applyAlignment="1">
      <alignment vertical="center"/>
    </xf>
    <xf numFmtId="164" fontId="81" fillId="0" borderId="0" xfId="0" applyNumberFormat="1" applyFont="1" applyAlignment="1" applyProtection="1">
      <alignment horizontal="right" vertical="center"/>
      <protection locked="0"/>
    </xf>
    <xf numFmtId="0" fontId="0" fillId="34" borderId="0" xfId="0" applyFont="1" applyFill="1" applyAlignment="1">
      <alignment vertical="center"/>
    </xf>
    <xf numFmtId="0" fontId="5" fillId="34" borderId="15" xfId="0" applyFont="1" applyFill="1" applyBorder="1" applyAlignment="1">
      <alignment horizontal="left" vertical="center"/>
    </xf>
    <xf numFmtId="0" fontId="0" fillId="34" borderId="16" xfId="0" applyFont="1" applyFill="1" applyBorder="1" applyAlignment="1">
      <alignment vertical="center"/>
    </xf>
    <xf numFmtId="0" fontId="5" fillId="34" borderId="16" xfId="0" applyFont="1" applyFill="1" applyBorder="1" applyAlignment="1">
      <alignment horizontal="right" vertical="center"/>
    </xf>
    <xf numFmtId="0" fontId="5" fillId="34" borderId="16" xfId="0" applyFont="1" applyFill="1" applyBorder="1" applyAlignment="1">
      <alignment horizontal="center" vertical="center"/>
    </xf>
    <xf numFmtId="0" fontId="0" fillId="34" borderId="16" xfId="0" applyFont="1" applyFill="1" applyBorder="1" applyAlignment="1" applyProtection="1">
      <alignment vertical="center"/>
      <protection locked="0"/>
    </xf>
    <xf numFmtId="4" fontId="5" fillId="34" borderId="16" xfId="0" applyNumberFormat="1" applyFont="1" applyFill="1" applyBorder="1" applyAlignment="1">
      <alignment vertical="center"/>
    </xf>
    <xf numFmtId="0" fontId="0" fillId="34" borderId="22" xfId="0" applyFont="1" applyFill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8" xfId="0" applyFont="1" applyBorder="1" applyAlignment="1" applyProtection="1">
      <alignment vertical="center"/>
      <protection locked="0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 applyProtection="1">
      <alignment vertical="center"/>
      <protection locked="0"/>
    </xf>
    <xf numFmtId="0" fontId="21" fillId="34" borderId="0" xfId="0" applyFont="1" applyFill="1" applyAlignment="1" applyProtection="1">
      <alignment horizontal="left" vertical="center"/>
      <protection/>
    </xf>
    <xf numFmtId="0" fontId="0" fillId="34" borderId="0" xfId="0" applyFont="1" applyFill="1" applyAlignment="1" applyProtection="1">
      <alignment vertical="center"/>
      <protection/>
    </xf>
    <xf numFmtId="0" fontId="0" fillId="34" borderId="0" xfId="0" applyFont="1" applyFill="1" applyAlignment="1" applyProtection="1">
      <alignment vertical="center"/>
      <protection locked="0"/>
    </xf>
    <xf numFmtId="0" fontId="21" fillId="34" borderId="0" xfId="0" applyFont="1" applyFill="1" applyAlignment="1" applyProtection="1">
      <alignment horizontal="right" vertical="center"/>
      <protection/>
    </xf>
    <xf numFmtId="0" fontId="99" fillId="0" borderId="0" xfId="0" applyFont="1" applyAlignment="1" applyProtection="1">
      <alignment horizontal="left" vertical="center"/>
      <protection/>
    </xf>
    <xf numFmtId="0" fontId="82" fillId="0" borderId="12" xfId="0" applyFont="1" applyBorder="1" applyAlignment="1" applyProtection="1">
      <alignment vertical="center"/>
      <protection/>
    </xf>
    <xf numFmtId="0" fontId="82" fillId="0" borderId="0" xfId="0" applyFont="1" applyAlignment="1" applyProtection="1">
      <alignment vertical="center"/>
      <protection/>
    </xf>
    <xf numFmtId="0" fontId="82" fillId="0" borderId="29" xfId="0" applyFont="1" applyBorder="1" applyAlignment="1" applyProtection="1">
      <alignment horizontal="left" vertical="center"/>
      <protection/>
    </xf>
    <xf numFmtId="0" fontId="82" fillId="0" borderId="29" xfId="0" applyFont="1" applyBorder="1" applyAlignment="1" applyProtection="1">
      <alignment vertical="center"/>
      <protection/>
    </xf>
    <xf numFmtId="0" fontId="82" fillId="0" borderId="29" xfId="0" applyFont="1" applyBorder="1" applyAlignment="1" applyProtection="1">
      <alignment vertical="center"/>
      <protection locked="0"/>
    </xf>
    <xf numFmtId="4" fontId="82" fillId="0" borderId="29" xfId="0" applyNumberFormat="1" applyFont="1" applyBorder="1" applyAlignment="1" applyProtection="1">
      <alignment vertical="center"/>
      <protection/>
    </xf>
    <xf numFmtId="0" fontId="82" fillId="0" borderId="12" xfId="0" applyFont="1" applyBorder="1" applyAlignment="1">
      <alignment vertical="center"/>
    </xf>
    <xf numFmtId="0" fontId="83" fillId="0" borderId="12" xfId="0" applyFont="1" applyBorder="1" applyAlignment="1" applyProtection="1">
      <alignment vertical="center"/>
      <protection/>
    </xf>
    <xf numFmtId="0" fontId="83" fillId="0" borderId="0" xfId="0" applyFont="1" applyAlignment="1" applyProtection="1">
      <alignment vertical="center"/>
      <protection/>
    </xf>
    <xf numFmtId="0" fontId="83" fillId="0" borderId="29" xfId="0" applyFont="1" applyBorder="1" applyAlignment="1" applyProtection="1">
      <alignment horizontal="left" vertical="center"/>
      <protection/>
    </xf>
    <xf numFmtId="0" fontId="83" fillId="0" borderId="29" xfId="0" applyFont="1" applyBorder="1" applyAlignment="1" applyProtection="1">
      <alignment vertical="center"/>
      <protection/>
    </xf>
    <xf numFmtId="0" fontId="83" fillId="0" borderId="29" xfId="0" applyFont="1" applyBorder="1" applyAlignment="1" applyProtection="1">
      <alignment vertical="center"/>
      <protection locked="0"/>
    </xf>
    <xf numFmtId="4" fontId="83" fillId="0" borderId="29" xfId="0" applyNumberFormat="1" applyFont="1" applyBorder="1" applyAlignment="1" applyProtection="1">
      <alignment vertical="center"/>
      <protection/>
    </xf>
    <xf numFmtId="0" fontId="83" fillId="0" borderId="12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12" xfId="0" applyFont="1" applyBorder="1" applyAlignment="1" applyProtection="1">
      <alignment horizontal="center" vertical="center" wrapText="1"/>
      <protection/>
    </xf>
    <xf numFmtId="0" fontId="21" fillId="34" borderId="23" xfId="0" applyFont="1" applyFill="1" applyBorder="1" applyAlignment="1" applyProtection="1">
      <alignment horizontal="center" vertical="center" wrapText="1"/>
      <protection/>
    </xf>
    <xf numFmtId="0" fontId="21" fillId="34" borderId="24" xfId="0" applyFont="1" applyFill="1" applyBorder="1" applyAlignment="1" applyProtection="1">
      <alignment horizontal="center" vertical="center" wrapText="1"/>
      <protection/>
    </xf>
    <xf numFmtId="0" fontId="21" fillId="34" borderId="24" xfId="0" applyFont="1" applyFill="1" applyBorder="1" applyAlignment="1" applyProtection="1">
      <alignment horizontal="center" vertical="center" wrapText="1"/>
      <protection locked="0"/>
    </xf>
    <xf numFmtId="0" fontId="21" fillId="34" borderId="25" xfId="0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4" fontId="91" fillId="0" borderId="0" xfId="0" applyNumberFormat="1" applyFont="1" applyAlignment="1" applyProtection="1">
      <alignment/>
      <protection/>
    </xf>
    <xf numFmtId="0" fontId="0" fillId="0" borderId="19" xfId="0" applyBorder="1" applyAlignment="1" applyProtection="1">
      <alignment vertical="center"/>
      <protection/>
    </xf>
    <xf numFmtId="166" fontId="100" fillId="0" borderId="19" xfId="0" applyNumberFormat="1" applyFont="1" applyBorder="1" applyAlignment="1" applyProtection="1">
      <alignment/>
      <protection/>
    </xf>
    <xf numFmtId="166" fontId="100" fillId="0" borderId="20" xfId="0" applyNumberFormat="1" applyFont="1" applyBorder="1" applyAlignment="1" applyProtection="1">
      <alignment/>
      <protection/>
    </xf>
    <xf numFmtId="4" fontId="31" fillId="0" borderId="0" xfId="0" applyNumberFormat="1" applyFont="1" applyAlignment="1">
      <alignment vertical="center"/>
    </xf>
    <xf numFmtId="0" fontId="84" fillId="0" borderId="12" xfId="0" applyFont="1" applyBorder="1" applyAlignment="1" applyProtection="1">
      <alignment/>
      <protection/>
    </xf>
    <xf numFmtId="0" fontId="84" fillId="0" borderId="0" xfId="0" applyFont="1" applyAlignment="1" applyProtection="1">
      <alignment/>
      <protection/>
    </xf>
    <xf numFmtId="0" fontId="84" fillId="0" borderId="0" xfId="0" applyFont="1" applyAlignment="1" applyProtection="1">
      <alignment horizontal="left"/>
      <protection/>
    </xf>
    <xf numFmtId="0" fontId="82" fillId="0" borderId="0" xfId="0" applyFont="1" applyAlignment="1" applyProtection="1">
      <alignment horizontal="left"/>
      <protection/>
    </xf>
    <xf numFmtId="0" fontId="84" fillId="0" borderId="0" xfId="0" applyFont="1" applyAlignment="1" applyProtection="1">
      <alignment/>
      <protection locked="0"/>
    </xf>
    <xf numFmtId="4" fontId="82" fillId="0" borderId="0" xfId="0" applyNumberFormat="1" applyFont="1" applyAlignment="1" applyProtection="1">
      <alignment/>
      <protection/>
    </xf>
    <xf numFmtId="0" fontId="84" fillId="0" borderId="12" xfId="0" applyFont="1" applyBorder="1" applyAlignment="1">
      <alignment/>
    </xf>
    <xf numFmtId="0" fontId="84" fillId="0" borderId="27" xfId="0" applyFont="1" applyBorder="1" applyAlignment="1" applyProtection="1">
      <alignment/>
      <protection/>
    </xf>
    <xf numFmtId="0" fontId="84" fillId="0" borderId="0" xfId="0" applyFont="1" applyBorder="1" applyAlignment="1" applyProtection="1">
      <alignment/>
      <protection/>
    </xf>
    <xf numFmtId="166" fontId="84" fillId="0" borderId="0" xfId="0" applyNumberFormat="1" applyFont="1" applyBorder="1" applyAlignment="1" applyProtection="1">
      <alignment/>
      <protection/>
    </xf>
    <xf numFmtId="166" fontId="84" fillId="0" borderId="21" xfId="0" applyNumberFormat="1" applyFont="1" applyBorder="1" applyAlignment="1" applyProtection="1">
      <alignment/>
      <protection/>
    </xf>
    <xf numFmtId="0" fontId="84" fillId="0" borderId="0" xfId="0" applyFont="1" applyAlignment="1">
      <alignment horizontal="left"/>
    </xf>
    <xf numFmtId="0" fontId="84" fillId="0" borderId="0" xfId="0" applyFont="1" applyAlignment="1">
      <alignment horizontal="center"/>
    </xf>
    <xf numFmtId="4" fontId="84" fillId="0" borderId="0" xfId="0" applyNumberFormat="1" applyFont="1" applyAlignment="1">
      <alignment vertical="center"/>
    </xf>
    <xf numFmtId="0" fontId="83" fillId="0" borderId="0" xfId="0" applyFont="1" applyAlignment="1" applyProtection="1">
      <alignment horizontal="left"/>
      <protection/>
    </xf>
    <xf numFmtId="4" fontId="83" fillId="0" borderId="0" xfId="0" applyNumberFormat="1" applyFont="1" applyAlignment="1" applyProtection="1">
      <alignment/>
      <protection/>
    </xf>
    <xf numFmtId="0" fontId="21" fillId="0" borderId="31" xfId="0" applyFont="1" applyBorder="1" applyAlignment="1" applyProtection="1">
      <alignment horizontal="center" vertical="center"/>
      <protection/>
    </xf>
    <xf numFmtId="49" fontId="21" fillId="0" borderId="31" xfId="0" applyNumberFormat="1" applyFont="1" applyBorder="1" applyAlignment="1" applyProtection="1">
      <alignment horizontal="left" vertical="center" wrapText="1"/>
      <protection/>
    </xf>
    <xf numFmtId="0" fontId="21" fillId="0" borderId="31" xfId="0" applyFont="1" applyBorder="1" applyAlignment="1" applyProtection="1">
      <alignment horizontal="left" vertical="center" wrapText="1"/>
      <protection/>
    </xf>
    <xf numFmtId="0" fontId="21" fillId="0" borderId="31" xfId="0" applyFont="1" applyBorder="1" applyAlignment="1" applyProtection="1">
      <alignment horizontal="center" vertical="center" wrapText="1"/>
      <protection/>
    </xf>
    <xf numFmtId="167" fontId="21" fillId="0" borderId="31" xfId="0" applyNumberFormat="1" applyFont="1" applyBorder="1" applyAlignment="1" applyProtection="1">
      <alignment vertical="center"/>
      <protection/>
    </xf>
    <xf numFmtId="4" fontId="21" fillId="22" borderId="31" xfId="0" applyNumberFormat="1" applyFont="1" applyFill="1" applyBorder="1" applyAlignment="1" applyProtection="1">
      <alignment vertical="center"/>
      <protection locked="0"/>
    </xf>
    <xf numFmtId="4" fontId="21" fillId="0" borderId="31" xfId="0" applyNumberFormat="1" applyFont="1" applyBorder="1" applyAlignment="1" applyProtection="1">
      <alignment vertical="center"/>
      <protection/>
    </xf>
    <xf numFmtId="0" fontId="90" fillId="22" borderId="27" xfId="0" applyFont="1" applyFill="1" applyBorder="1" applyAlignment="1" applyProtection="1">
      <alignment horizontal="left" vertical="center"/>
      <protection locked="0"/>
    </xf>
    <xf numFmtId="0" fontId="90" fillId="0" borderId="0" xfId="0" applyFont="1" applyBorder="1" applyAlignment="1" applyProtection="1">
      <alignment horizontal="center" vertical="center"/>
      <protection/>
    </xf>
    <xf numFmtId="166" fontId="90" fillId="0" borderId="0" xfId="0" applyNumberFormat="1" applyFont="1" applyBorder="1" applyAlignment="1" applyProtection="1">
      <alignment vertical="center"/>
      <protection/>
    </xf>
    <xf numFmtId="166" fontId="90" fillId="0" borderId="21" xfId="0" applyNumberFormat="1" applyFont="1" applyBorder="1" applyAlignment="1" applyProtection="1">
      <alignment vertical="center"/>
      <protection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85" fillId="0" borderId="12" xfId="0" applyFont="1" applyBorder="1" applyAlignment="1" applyProtection="1">
      <alignment vertical="center"/>
      <protection/>
    </xf>
    <xf numFmtId="0" fontId="85" fillId="0" borderId="0" xfId="0" applyFont="1" applyAlignment="1" applyProtection="1">
      <alignment vertical="center"/>
      <protection/>
    </xf>
    <xf numFmtId="0" fontId="101" fillId="0" borderId="0" xfId="0" applyFont="1" applyAlignment="1" applyProtection="1">
      <alignment horizontal="left" vertical="center"/>
      <protection/>
    </xf>
    <xf numFmtId="0" fontId="85" fillId="0" borderId="0" xfId="0" applyFont="1" applyAlignment="1" applyProtection="1">
      <alignment horizontal="left" vertical="center"/>
      <protection/>
    </xf>
    <xf numFmtId="0" fontId="85" fillId="0" borderId="0" xfId="0" applyFont="1" applyAlignment="1" applyProtection="1">
      <alignment horizontal="left" vertical="center" wrapText="1"/>
      <protection/>
    </xf>
    <xf numFmtId="0" fontId="85" fillId="0" borderId="0" xfId="0" applyFont="1" applyAlignment="1" applyProtection="1">
      <alignment vertical="center"/>
      <protection locked="0"/>
    </xf>
    <xf numFmtId="0" fontId="85" fillId="0" borderId="12" xfId="0" applyFont="1" applyBorder="1" applyAlignment="1">
      <alignment vertical="center"/>
    </xf>
    <xf numFmtId="0" fontId="85" fillId="0" borderId="27" xfId="0" applyFont="1" applyBorder="1" applyAlignment="1" applyProtection="1">
      <alignment vertical="center"/>
      <protection/>
    </xf>
    <xf numFmtId="0" fontId="85" fillId="0" borderId="0" xfId="0" applyFont="1" applyBorder="1" applyAlignment="1" applyProtection="1">
      <alignment vertical="center"/>
      <protection/>
    </xf>
    <xf numFmtId="0" fontId="85" fillId="0" borderId="21" xfId="0" applyFont="1" applyBorder="1" applyAlignment="1" applyProtection="1">
      <alignment vertical="center"/>
      <protection/>
    </xf>
    <xf numFmtId="0" fontId="85" fillId="0" borderId="0" xfId="0" applyFont="1" applyAlignment="1">
      <alignment horizontal="left" vertical="center"/>
    </xf>
    <xf numFmtId="0" fontId="86" fillId="0" borderId="12" xfId="0" applyFont="1" applyBorder="1" applyAlignment="1" applyProtection="1">
      <alignment vertical="center"/>
      <protection/>
    </xf>
    <xf numFmtId="0" fontId="86" fillId="0" borderId="0" xfId="0" applyFont="1" applyAlignment="1" applyProtection="1">
      <alignment vertical="center"/>
      <protection/>
    </xf>
    <xf numFmtId="0" fontId="86" fillId="0" borderId="0" xfId="0" applyFont="1" applyAlignment="1" applyProtection="1">
      <alignment horizontal="left" vertical="center"/>
      <protection/>
    </xf>
    <xf numFmtId="0" fontId="86" fillId="0" borderId="0" xfId="0" applyFont="1" applyAlignment="1" applyProtection="1">
      <alignment horizontal="left" vertical="center" wrapText="1"/>
      <protection/>
    </xf>
    <xf numFmtId="167" fontId="86" fillId="0" borderId="0" xfId="0" applyNumberFormat="1" applyFont="1" applyAlignment="1" applyProtection="1">
      <alignment vertical="center"/>
      <protection/>
    </xf>
    <xf numFmtId="0" fontId="86" fillId="0" borderId="0" xfId="0" applyFont="1" applyAlignment="1" applyProtection="1">
      <alignment vertical="center"/>
      <protection locked="0"/>
    </xf>
    <xf numFmtId="0" fontId="86" fillId="0" borderId="12" xfId="0" applyFont="1" applyBorder="1" applyAlignment="1">
      <alignment vertical="center"/>
    </xf>
    <xf numFmtId="0" fontId="86" fillId="0" borderId="27" xfId="0" applyFont="1" applyBorder="1" applyAlignment="1" applyProtection="1">
      <alignment vertical="center"/>
      <protection/>
    </xf>
    <xf numFmtId="0" fontId="86" fillId="0" borderId="0" xfId="0" applyFont="1" applyBorder="1" applyAlignment="1" applyProtection="1">
      <alignment vertical="center"/>
      <protection/>
    </xf>
    <xf numFmtId="0" fontId="86" fillId="0" borderId="21" xfId="0" applyFont="1" applyBorder="1" applyAlignment="1" applyProtection="1">
      <alignment vertical="center"/>
      <protection/>
    </xf>
    <xf numFmtId="0" fontId="86" fillId="0" borderId="0" xfId="0" applyFont="1" applyAlignment="1">
      <alignment horizontal="left" vertical="center"/>
    </xf>
    <xf numFmtId="0" fontId="90" fillId="22" borderId="28" xfId="0" applyFont="1" applyFill="1" applyBorder="1" applyAlignment="1" applyProtection="1">
      <alignment horizontal="left" vertical="center"/>
      <protection locked="0"/>
    </xf>
    <xf numFmtId="0" fontId="90" fillId="0" borderId="29" xfId="0" applyFont="1" applyBorder="1" applyAlignment="1" applyProtection="1">
      <alignment horizontal="center" vertical="center"/>
      <protection/>
    </xf>
    <xf numFmtId="0" fontId="0" fillId="0" borderId="29" xfId="0" applyFont="1" applyBorder="1" applyAlignment="1" applyProtection="1">
      <alignment vertical="center"/>
      <protection/>
    </xf>
    <xf numFmtId="166" fontId="90" fillId="0" borderId="29" xfId="0" applyNumberFormat="1" applyFont="1" applyBorder="1" applyAlignment="1" applyProtection="1">
      <alignment vertical="center"/>
      <protection/>
    </xf>
    <xf numFmtId="166" fontId="90" fillId="0" borderId="30" xfId="0" applyNumberFormat="1" applyFont="1" applyBorder="1" applyAlignment="1" applyProtection="1">
      <alignment vertical="center"/>
      <protection/>
    </xf>
    <xf numFmtId="0" fontId="102" fillId="0" borderId="31" xfId="0" applyFont="1" applyBorder="1" applyAlignment="1" applyProtection="1">
      <alignment horizontal="center" vertical="center"/>
      <protection/>
    </xf>
    <xf numFmtId="49" fontId="102" fillId="0" borderId="31" xfId="0" applyNumberFormat="1" applyFont="1" applyBorder="1" applyAlignment="1" applyProtection="1">
      <alignment horizontal="left" vertical="center" wrapText="1"/>
      <protection/>
    </xf>
    <xf numFmtId="0" fontId="102" fillId="0" borderId="31" xfId="0" applyFont="1" applyBorder="1" applyAlignment="1" applyProtection="1">
      <alignment horizontal="left" vertical="center" wrapText="1"/>
      <protection/>
    </xf>
    <xf numFmtId="0" fontId="102" fillId="0" borderId="31" xfId="0" applyFont="1" applyBorder="1" applyAlignment="1" applyProtection="1">
      <alignment horizontal="center" vertical="center" wrapText="1"/>
      <protection/>
    </xf>
    <xf numFmtId="167" fontId="102" fillId="0" borderId="31" xfId="0" applyNumberFormat="1" applyFont="1" applyBorder="1" applyAlignment="1" applyProtection="1">
      <alignment vertical="center"/>
      <protection/>
    </xf>
    <xf numFmtId="4" fontId="102" fillId="22" borderId="31" xfId="0" applyNumberFormat="1" applyFont="1" applyFill="1" applyBorder="1" applyAlignment="1" applyProtection="1">
      <alignment vertical="center"/>
      <protection locked="0"/>
    </xf>
    <xf numFmtId="4" fontId="102" fillId="0" borderId="31" xfId="0" applyNumberFormat="1" applyFont="1" applyBorder="1" applyAlignment="1" applyProtection="1">
      <alignment vertical="center"/>
      <protection/>
    </xf>
    <xf numFmtId="0" fontId="103" fillId="0" borderId="12" xfId="0" applyFont="1" applyBorder="1" applyAlignment="1">
      <alignment vertical="center"/>
    </xf>
    <xf numFmtId="0" fontId="102" fillId="22" borderId="27" xfId="0" applyFont="1" applyFill="1" applyBorder="1" applyAlignment="1" applyProtection="1">
      <alignment horizontal="left" vertical="center"/>
      <protection locked="0"/>
    </xf>
    <xf numFmtId="0" fontId="102" fillId="0" borderId="0" xfId="0" applyFont="1" applyBorder="1" applyAlignment="1" applyProtection="1">
      <alignment horizontal="center" vertical="center"/>
      <protection/>
    </xf>
    <xf numFmtId="0" fontId="0" fillId="0" borderId="0" xfId="0" applyAlignment="1">
      <alignment vertical="top"/>
    </xf>
    <xf numFmtId="0" fontId="35" fillId="0" borderId="32" xfId="0" applyFont="1" applyBorder="1" applyAlignment="1">
      <alignment vertical="center" wrapText="1"/>
    </xf>
    <xf numFmtId="0" fontId="35" fillId="0" borderId="33" xfId="0" applyFont="1" applyBorder="1" applyAlignment="1">
      <alignment vertical="center" wrapText="1"/>
    </xf>
    <xf numFmtId="0" fontId="35" fillId="0" borderId="34" xfId="0" applyFont="1" applyBorder="1" applyAlignment="1">
      <alignment vertical="center" wrapText="1"/>
    </xf>
    <xf numFmtId="0" fontId="35" fillId="0" borderId="35" xfId="0" applyFont="1" applyBorder="1" applyAlignment="1">
      <alignment horizontal="center" vertical="center" wrapText="1"/>
    </xf>
    <xf numFmtId="0" fontId="35" fillId="0" borderId="36" xfId="0" applyFont="1" applyBorder="1" applyAlignment="1">
      <alignment horizontal="center" vertical="center" wrapText="1"/>
    </xf>
    <xf numFmtId="0" fontId="35" fillId="0" borderId="35" xfId="0" applyFont="1" applyBorder="1" applyAlignment="1">
      <alignment vertical="center" wrapText="1"/>
    </xf>
    <xf numFmtId="0" fontId="35" fillId="0" borderId="36" xfId="0" applyFont="1" applyBorder="1" applyAlignment="1">
      <alignment vertical="center" wrapText="1"/>
    </xf>
    <xf numFmtId="0" fontId="37" fillId="0" borderId="0" xfId="0" applyFont="1" applyBorder="1" applyAlignment="1">
      <alignment horizontal="left" vertical="center" wrapText="1"/>
    </xf>
    <xf numFmtId="0" fontId="38" fillId="0" borderId="0" xfId="0" applyFont="1" applyBorder="1" applyAlignment="1">
      <alignment horizontal="left" vertical="center" wrapText="1"/>
    </xf>
    <xf numFmtId="0" fontId="38" fillId="0" borderId="35" xfId="0" applyFont="1" applyBorder="1" applyAlignment="1">
      <alignment vertical="center" wrapText="1"/>
    </xf>
    <xf numFmtId="0" fontId="38" fillId="0" borderId="0" xfId="0" applyFont="1" applyBorder="1" applyAlignment="1">
      <alignment vertical="center" wrapText="1"/>
    </xf>
    <xf numFmtId="0" fontId="38" fillId="0" borderId="0" xfId="0" applyFont="1" applyBorder="1" applyAlignment="1">
      <alignment horizontal="left" vertical="center"/>
    </xf>
    <xf numFmtId="0" fontId="38" fillId="0" borderId="0" xfId="0" applyFont="1" applyBorder="1" applyAlignment="1">
      <alignment vertical="center"/>
    </xf>
    <xf numFmtId="49" fontId="38" fillId="0" borderId="0" xfId="0" applyNumberFormat="1" applyFont="1" applyBorder="1" applyAlignment="1">
      <alignment vertical="center" wrapText="1"/>
    </xf>
    <xf numFmtId="0" fontId="35" fillId="0" borderId="37" xfId="0" applyFont="1" applyBorder="1" applyAlignment="1">
      <alignment vertical="center" wrapText="1"/>
    </xf>
    <xf numFmtId="0" fontId="39" fillId="0" borderId="38" xfId="0" applyFont="1" applyBorder="1" applyAlignment="1">
      <alignment vertical="center" wrapText="1"/>
    </xf>
    <xf numFmtId="0" fontId="35" fillId="0" borderId="39" xfId="0" applyFont="1" applyBorder="1" applyAlignment="1">
      <alignment vertical="center" wrapText="1"/>
    </xf>
    <xf numFmtId="0" fontId="35" fillId="0" borderId="0" xfId="0" applyFont="1" applyBorder="1" applyAlignment="1">
      <alignment vertical="top"/>
    </xf>
    <xf numFmtId="0" fontId="35" fillId="0" borderId="0" xfId="0" applyFont="1" applyAlignment="1">
      <alignment vertical="top"/>
    </xf>
    <xf numFmtId="0" fontId="35" fillId="0" borderId="32" xfId="0" applyFont="1" applyBorder="1" applyAlignment="1">
      <alignment horizontal="left" vertical="center"/>
    </xf>
    <xf numFmtId="0" fontId="35" fillId="0" borderId="33" xfId="0" applyFont="1" applyBorder="1" applyAlignment="1">
      <alignment horizontal="left" vertical="center"/>
    </xf>
    <xf numFmtId="0" fontId="35" fillId="0" borderId="34" xfId="0" applyFont="1" applyBorder="1" applyAlignment="1">
      <alignment horizontal="left" vertical="center"/>
    </xf>
    <xf numFmtId="0" fontId="35" fillId="0" borderId="35" xfId="0" applyFont="1" applyBorder="1" applyAlignment="1">
      <alignment horizontal="left" vertical="center"/>
    </xf>
    <xf numFmtId="0" fontId="35" fillId="0" borderId="36" xfId="0" applyFont="1" applyBorder="1" applyAlignment="1">
      <alignment horizontal="left" vertical="center"/>
    </xf>
    <xf numFmtId="0" fontId="37" fillId="0" borderId="0" xfId="0" applyFont="1" applyBorder="1" applyAlignment="1">
      <alignment horizontal="left" vertical="center"/>
    </xf>
    <xf numFmtId="0" fontId="40" fillId="0" borderId="0" xfId="0" applyFont="1" applyAlignment="1">
      <alignment horizontal="left" vertical="center"/>
    </xf>
    <xf numFmtId="0" fontId="37" fillId="0" borderId="38" xfId="0" applyFont="1" applyBorder="1" applyAlignment="1">
      <alignment horizontal="left" vertical="center"/>
    </xf>
    <xf numFmtId="0" fontId="37" fillId="0" borderId="38" xfId="0" applyFont="1" applyBorder="1" applyAlignment="1">
      <alignment horizontal="center" vertical="center"/>
    </xf>
    <xf numFmtId="0" fontId="40" fillId="0" borderId="38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38" fillId="0" borderId="0" xfId="0" applyFont="1" applyAlignment="1">
      <alignment horizontal="left" vertical="center"/>
    </xf>
    <xf numFmtId="0" fontId="38" fillId="0" borderId="0" xfId="0" applyFont="1" applyBorder="1" applyAlignment="1">
      <alignment horizontal="center" vertical="center"/>
    </xf>
    <xf numFmtId="0" fontId="38" fillId="0" borderId="35" xfId="0" applyFont="1" applyBorder="1" applyAlignment="1">
      <alignment horizontal="left" vertical="center"/>
    </xf>
    <xf numFmtId="0" fontId="38" fillId="0" borderId="0" xfId="0" applyFont="1" applyFill="1" applyBorder="1" applyAlignment="1">
      <alignment horizontal="left" vertical="center"/>
    </xf>
    <xf numFmtId="0" fontId="38" fillId="0" borderId="0" xfId="0" applyFont="1" applyFill="1" applyBorder="1" applyAlignment="1">
      <alignment horizontal="center" vertical="center"/>
    </xf>
    <xf numFmtId="0" fontId="35" fillId="0" borderId="37" xfId="0" applyFont="1" applyBorder="1" applyAlignment="1">
      <alignment horizontal="left" vertical="center"/>
    </xf>
    <xf numFmtId="0" fontId="39" fillId="0" borderId="38" xfId="0" applyFont="1" applyBorder="1" applyAlignment="1">
      <alignment horizontal="left" vertical="center"/>
    </xf>
    <xf numFmtId="0" fontId="35" fillId="0" borderId="39" xfId="0" applyFont="1" applyBorder="1" applyAlignment="1">
      <alignment horizontal="left" vertical="center"/>
    </xf>
    <xf numFmtId="0" fontId="35" fillId="0" borderId="0" xfId="0" applyFont="1" applyBorder="1" applyAlignment="1">
      <alignment horizontal="left" vertical="center"/>
    </xf>
    <xf numFmtId="0" fontId="39" fillId="0" borderId="0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/>
    </xf>
    <xf numFmtId="0" fontId="38" fillId="0" borderId="38" xfId="0" applyFont="1" applyBorder="1" applyAlignment="1">
      <alignment horizontal="left" vertical="center"/>
    </xf>
    <xf numFmtId="0" fontId="35" fillId="0" borderId="0" xfId="0" applyFont="1" applyBorder="1" applyAlignment="1">
      <alignment horizontal="left" vertical="center" wrapText="1"/>
    </xf>
    <xf numFmtId="0" fontId="38" fillId="0" borderId="0" xfId="0" applyFont="1" applyBorder="1" applyAlignment="1">
      <alignment horizontal="center" vertical="center" wrapText="1"/>
    </xf>
    <xf numFmtId="0" fontId="35" fillId="0" borderId="32" xfId="0" applyFont="1" applyBorder="1" applyAlignment="1">
      <alignment horizontal="left" vertical="center" wrapText="1"/>
    </xf>
    <xf numFmtId="0" fontId="35" fillId="0" borderId="33" xfId="0" applyFont="1" applyBorder="1" applyAlignment="1">
      <alignment horizontal="left" vertical="center" wrapText="1"/>
    </xf>
    <xf numFmtId="0" fontId="35" fillId="0" borderId="34" xfId="0" applyFont="1" applyBorder="1" applyAlignment="1">
      <alignment horizontal="left" vertical="center" wrapText="1"/>
    </xf>
    <xf numFmtId="0" fontId="35" fillId="0" borderId="35" xfId="0" applyFont="1" applyBorder="1" applyAlignment="1">
      <alignment horizontal="left" vertical="center" wrapText="1"/>
    </xf>
    <xf numFmtId="0" fontId="35" fillId="0" borderId="36" xfId="0" applyFont="1" applyBorder="1" applyAlignment="1">
      <alignment horizontal="left" vertical="center" wrapText="1"/>
    </xf>
    <xf numFmtId="0" fontId="40" fillId="0" borderId="35" xfId="0" applyFont="1" applyBorder="1" applyAlignment="1">
      <alignment horizontal="left" vertical="center" wrapText="1"/>
    </xf>
    <xf numFmtId="0" fontId="40" fillId="0" borderId="36" xfId="0" applyFont="1" applyBorder="1" applyAlignment="1">
      <alignment horizontal="left" vertical="center" wrapText="1"/>
    </xf>
    <xf numFmtId="0" fontId="38" fillId="0" borderId="35" xfId="0" applyFont="1" applyBorder="1" applyAlignment="1">
      <alignment horizontal="left" vertical="center" wrapText="1"/>
    </xf>
    <xf numFmtId="0" fontId="38" fillId="0" borderId="36" xfId="0" applyFont="1" applyBorder="1" applyAlignment="1">
      <alignment horizontal="left" vertical="center" wrapText="1"/>
    </xf>
    <xf numFmtId="0" fontId="38" fillId="0" borderId="36" xfId="0" applyFont="1" applyBorder="1" applyAlignment="1">
      <alignment horizontal="left" vertical="center"/>
    </xf>
    <xf numFmtId="0" fontId="38" fillId="0" borderId="37" xfId="0" applyFont="1" applyBorder="1" applyAlignment="1">
      <alignment horizontal="left" vertical="center" wrapText="1"/>
    </xf>
    <xf numFmtId="0" fontId="38" fillId="0" borderId="38" xfId="0" applyFont="1" applyBorder="1" applyAlignment="1">
      <alignment horizontal="left" vertical="center" wrapText="1"/>
    </xf>
    <xf numFmtId="0" fontId="38" fillId="0" borderId="39" xfId="0" applyFont="1" applyBorder="1" applyAlignment="1">
      <alignment horizontal="left" vertical="center" wrapText="1"/>
    </xf>
    <xf numFmtId="0" fontId="38" fillId="0" borderId="0" xfId="0" applyFont="1" applyBorder="1" applyAlignment="1">
      <alignment horizontal="left" vertical="top"/>
    </xf>
    <xf numFmtId="0" fontId="38" fillId="0" borderId="0" xfId="0" applyFont="1" applyBorder="1" applyAlignment="1">
      <alignment horizontal="center" vertical="top"/>
    </xf>
    <xf numFmtId="0" fontId="38" fillId="0" borderId="37" xfId="0" applyFont="1" applyBorder="1" applyAlignment="1">
      <alignment horizontal="left" vertical="center"/>
    </xf>
    <xf numFmtId="0" fontId="38" fillId="0" borderId="39" xfId="0" applyFont="1" applyBorder="1" applyAlignment="1">
      <alignment horizontal="left" vertical="center"/>
    </xf>
    <xf numFmtId="0" fontId="40" fillId="0" borderId="0" xfId="0" applyFont="1" applyAlignment="1">
      <alignment vertical="center"/>
    </xf>
    <xf numFmtId="0" fontId="37" fillId="0" borderId="0" xfId="0" applyFont="1" applyBorder="1" applyAlignment="1">
      <alignment vertical="center"/>
    </xf>
    <xf numFmtId="0" fontId="40" fillId="0" borderId="38" xfId="0" applyFont="1" applyBorder="1" applyAlignment="1">
      <alignment vertical="center"/>
    </xf>
    <xf numFmtId="0" fontId="37" fillId="0" borderId="38" xfId="0" applyFont="1" applyBorder="1" applyAlignment="1">
      <alignment vertical="center"/>
    </xf>
    <xf numFmtId="0" fontId="0" fillId="0" borderId="0" xfId="0" applyBorder="1" applyAlignment="1">
      <alignment vertical="top"/>
    </xf>
    <xf numFmtId="49" fontId="38" fillId="0" borderId="0" xfId="0" applyNumberFormat="1" applyFont="1" applyBorder="1" applyAlignment="1">
      <alignment horizontal="left" vertical="center"/>
    </xf>
    <xf numFmtId="0" fontId="0" fillId="0" borderId="38" xfId="0" applyBorder="1" applyAlignment="1">
      <alignment vertical="top"/>
    </xf>
    <xf numFmtId="0" fontId="37" fillId="0" borderId="38" xfId="0" applyFont="1" applyBorder="1" applyAlignment="1">
      <alignment horizontal="left"/>
    </xf>
    <xf numFmtId="0" fontId="40" fillId="0" borderId="38" xfId="0" applyFont="1" applyBorder="1" applyAlignment="1">
      <alignment/>
    </xf>
    <xf numFmtId="0" fontId="35" fillId="0" borderId="35" xfId="0" applyFont="1" applyBorder="1" applyAlignment="1">
      <alignment vertical="top"/>
    </xf>
    <xf numFmtId="0" fontId="35" fillId="0" borderId="36" xfId="0" applyFont="1" applyBorder="1" applyAlignment="1">
      <alignment vertical="top"/>
    </xf>
    <xf numFmtId="0" fontId="35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horizontal="left" vertical="top"/>
    </xf>
    <xf numFmtId="0" fontId="35" fillId="0" borderId="37" xfId="0" applyFont="1" applyBorder="1" applyAlignment="1">
      <alignment vertical="top"/>
    </xf>
    <xf numFmtId="0" fontId="35" fillId="0" borderId="38" xfId="0" applyFont="1" applyBorder="1" applyAlignment="1">
      <alignment vertical="top"/>
    </xf>
    <xf numFmtId="0" fontId="35" fillId="0" borderId="39" xfId="0" applyFont="1" applyBorder="1" applyAlignment="1">
      <alignment vertical="top"/>
    </xf>
    <xf numFmtId="0" fontId="104" fillId="0" borderId="0" xfId="0" applyFont="1" applyAlignment="1">
      <alignment horizontal="left" vertical="top" wrapText="1"/>
    </xf>
    <xf numFmtId="0" fontId="104" fillId="0" borderId="0" xfId="0" applyFont="1" applyAlignment="1">
      <alignment horizontal="left" vertical="center"/>
    </xf>
    <xf numFmtId="0" fontId="105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/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7" fillId="0" borderId="14" xfId="0" applyNumberFormat="1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81" fillId="0" borderId="0" xfId="0" applyFont="1" applyAlignment="1" applyProtection="1">
      <alignment horizontal="right" vertical="center"/>
      <protection/>
    </xf>
    <xf numFmtId="4" fontId="105" fillId="0" borderId="0" xfId="0" applyNumberFormat="1" applyFont="1" applyAlignment="1" applyProtection="1">
      <alignment vertical="center"/>
      <protection/>
    </xf>
    <xf numFmtId="0" fontId="81" fillId="0" borderId="0" xfId="0" applyFont="1" applyAlignment="1" applyProtection="1">
      <alignment vertical="center"/>
      <protection/>
    </xf>
    <xf numFmtId="164" fontId="81" fillId="0" borderId="0" xfId="0" applyNumberFormat="1" applyFont="1" applyAlignment="1" applyProtection="1">
      <alignment horizontal="left" vertical="center"/>
      <protection/>
    </xf>
    <xf numFmtId="0" fontId="5" fillId="33" borderId="16" xfId="0" applyFont="1" applyFill="1" applyBorder="1" applyAlignment="1" applyProtection="1">
      <alignment horizontal="left" vertical="center"/>
      <protection/>
    </xf>
    <xf numFmtId="0" fontId="0" fillId="33" borderId="16" xfId="0" applyFont="1" applyFill="1" applyBorder="1" applyAlignment="1" applyProtection="1">
      <alignment vertical="center"/>
      <protection/>
    </xf>
    <xf numFmtId="4" fontId="5" fillId="33" borderId="16" xfId="0" applyNumberFormat="1" applyFont="1" applyFill="1" applyBorder="1" applyAlignment="1" applyProtection="1">
      <alignment vertical="center"/>
      <protection/>
    </xf>
    <xf numFmtId="0" fontId="0" fillId="33" borderId="22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92" fillId="0" borderId="26" xfId="0" applyFont="1" applyBorder="1" applyAlignment="1">
      <alignment horizontal="center" vertical="center"/>
    </xf>
    <xf numFmtId="0" fontId="92" fillId="0" borderId="19" xfId="0" applyFont="1" applyBorder="1" applyAlignment="1">
      <alignment horizontal="left" vertical="center"/>
    </xf>
    <xf numFmtId="0" fontId="98" fillId="0" borderId="27" xfId="0" applyFont="1" applyBorder="1" applyAlignment="1">
      <alignment horizontal="left" vertical="center"/>
    </xf>
    <xf numFmtId="0" fontId="98" fillId="0" borderId="0" xfId="0" applyFont="1" applyBorder="1" applyAlignment="1">
      <alignment horizontal="left" vertical="center"/>
    </xf>
    <xf numFmtId="0" fontId="98" fillId="0" borderId="27" xfId="0" applyFont="1" applyBorder="1" applyAlignment="1" applyProtection="1">
      <alignment horizontal="left" vertical="center"/>
      <protection/>
    </xf>
    <xf numFmtId="0" fontId="98" fillId="0" borderId="0" xfId="0" applyFont="1" applyBorder="1" applyAlignment="1" applyProtection="1">
      <alignment horizontal="left" vertical="center"/>
      <protection/>
    </xf>
    <xf numFmtId="0" fontId="21" fillId="34" borderId="15" xfId="0" applyFont="1" applyFill="1" applyBorder="1" applyAlignment="1" applyProtection="1">
      <alignment horizontal="center" vertical="center"/>
      <protection/>
    </xf>
    <xf numFmtId="0" fontId="21" fillId="34" borderId="16" xfId="0" applyFont="1" applyFill="1" applyBorder="1" applyAlignment="1" applyProtection="1">
      <alignment horizontal="left" vertical="center"/>
      <protection/>
    </xf>
    <xf numFmtId="0" fontId="21" fillId="34" borderId="16" xfId="0" applyFont="1" applyFill="1" applyBorder="1" applyAlignment="1" applyProtection="1">
      <alignment horizontal="center" vertical="center"/>
      <protection/>
    </xf>
    <xf numFmtId="0" fontId="21" fillId="34" borderId="16" xfId="0" applyFont="1" applyFill="1" applyBorder="1" applyAlignment="1" applyProtection="1">
      <alignment horizontal="right" vertical="center"/>
      <protection/>
    </xf>
    <xf numFmtId="4" fontId="95" fillId="0" borderId="0" xfId="0" applyNumberFormat="1" applyFont="1" applyAlignment="1" applyProtection="1">
      <alignment vertical="center"/>
      <protection/>
    </xf>
    <xf numFmtId="0" fontId="95" fillId="0" borderId="0" xfId="0" applyFont="1" applyAlignment="1" applyProtection="1">
      <alignment vertical="center"/>
      <protection/>
    </xf>
    <xf numFmtId="0" fontId="94" fillId="0" borderId="0" xfId="0" applyFont="1" applyAlignment="1" applyProtection="1">
      <alignment horizontal="left" vertical="center" wrapText="1"/>
      <protection/>
    </xf>
    <xf numFmtId="4" fontId="91" fillId="0" borderId="0" xfId="0" applyNumberFormat="1" applyFont="1" applyAlignment="1" applyProtection="1">
      <alignment horizontal="right" vertical="center"/>
      <protection/>
    </xf>
    <xf numFmtId="4" fontId="91" fillId="0" borderId="0" xfId="0" applyNumberFormat="1" applyFont="1" applyAlignment="1" applyProtection="1">
      <alignment vertical="center"/>
      <protection/>
    </xf>
    <xf numFmtId="0" fontId="0" fillId="0" borderId="0" xfId="0" applyAlignment="1">
      <alignment/>
    </xf>
    <xf numFmtId="0" fontId="81" fillId="0" borderId="0" xfId="0" applyFont="1" applyAlignment="1">
      <alignment horizontal="left" vertical="center" wrapText="1"/>
    </xf>
    <xf numFmtId="0" fontId="81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81" fillId="0" borderId="0" xfId="0" applyFont="1" applyAlignment="1" applyProtection="1">
      <alignment horizontal="left" vertical="center" wrapText="1"/>
      <protection/>
    </xf>
    <xf numFmtId="0" fontId="81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6" fillId="0" borderId="0" xfId="0" applyFont="1" applyBorder="1" applyAlignment="1">
      <alignment horizontal="center" vertical="center"/>
    </xf>
    <xf numFmtId="0" fontId="36" fillId="0" borderId="0" xfId="0" applyFont="1" applyBorder="1" applyAlignment="1">
      <alignment horizontal="center" vertical="center" wrapText="1"/>
    </xf>
    <xf numFmtId="0" fontId="37" fillId="0" borderId="38" xfId="0" applyFont="1" applyBorder="1" applyAlignment="1">
      <alignment horizontal="left"/>
    </xf>
    <xf numFmtId="0" fontId="38" fillId="0" borderId="0" xfId="0" applyFont="1" applyBorder="1" applyAlignment="1">
      <alignment horizontal="left" vertical="center"/>
    </xf>
    <xf numFmtId="0" fontId="38" fillId="0" borderId="0" xfId="0" applyFont="1" applyBorder="1" applyAlignment="1">
      <alignment horizontal="left" vertical="top"/>
    </xf>
    <xf numFmtId="0" fontId="38" fillId="0" borderId="0" xfId="0" applyFont="1" applyBorder="1" applyAlignment="1">
      <alignment horizontal="left" vertical="center" wrapText="1"/>
    </xf>
    <xf numFmtId="0" fontId="37" fillId="0" borderId="38" xfId="0" applyFont="1" applyBorder="1" applyAlignment="1">
      <alignment horizontal="left" wrapText="1"/>
    </xf>
    <xf numFmtId="49" fontId="38" fillId="0" borderId="0" xfId="0" applyNumberFormat="1" applyFont="1" applyBorder="1" applyAlignment="1">
      <alignment horizontal="left" vertical="center" wrapText="1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333375</xdr:colOff>
      <xdr:row>1</xdr:row>
      <xdr:rowOff>142875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333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333375</xdr:colOff>
      <xdr:row>1</xdr:row>
      <xdr:rowOff>95250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333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333375</xdr:colOff>
      <xdr:row>1</xdr:row>
      <xdr:rowOff>95250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333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8"/>
  <sheetViews>
    <sheetView showGridLines="0" zoomScalePageLayoutView="0" workbookViewId="0" topLeftCell="A58">
      <selection activeCell="A1" sqref="A1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75" customHeight="1">
      <c r="AR2" s="354"/>
      <c r="AS2" s="354"/>
      <c r="AT2" s="354"/>
      <c r="AU2" s="354"/>
      <c r="AV2" s="354"/>
      <c r="AW2" s="354"/>
      <c r="AX2" s="354"/>
      <c r="AY2" s="354"/>
      <c r="AZ2" s="354"/>
      <c r="BA2" s="354"/>
      <c r="BB2" s="354"/>
      <c r="BC2" s="354"/>
      <c r="BD2" s="354"/>
      <c r="BE2" s="354"/>
      <c r="BS2" s="17" t="s">
        <v>6</v>
      </c>
      <c r="BT2" s="17" t="s">
        <v>7</v>
      </c>
    </row>
    <row r="3" spans="2:72" s="1" customFormat="1" ht="6.7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7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318" t="s">
        <v>14</v>
      </c>
      <c r="L5" s="319"/>
      <c r="M5" s="319"/>
      <c r="N5" s="319"/>
      <c r="O5" s="319"/>
      <c r="P5" s="319"/>
      <c r="Q5" s="319"/>
      <c r="R5" s="319"/>
      <c r="S5" s="319"/>
      <c r="T5" s="319"/>
      <c r="U5" s="319"/>
      <c r="V5" s="319"/>
      <c r="W5" s="319"/>
      <c r="X5" s="319"/>
      <c r="Y5" s="319"/>
      <c r="Z5" s="319"/>
      <c r="AA5" s="319"/>
      <c r="AB5" s="319"/>
      <c r="AC5" s="319"/>
      <c r="AD5" s="319"/>
      <c r="AE5" s="319"/>
      <c r="AF5" s="319"/>
      <c r="AG5" s="319"/>
      <c r="AH5" s="319"/>
      <c r="AI5" s="319"/>
      <c r="AJ5" s="319"/>
      <c r="AK5" s="319"/>
      <c r="AL5" s="319"/>
      <c r="AM5" s="319"/>
      <c r="AN5" s="319"/>
      <c r="AO5" s="319"/>
      <c r="AP5" s="22"/>
      <c r="AQ5" s="22"/>
      <c r="AR5" s="20"/>
      <c r="BE5" s="315" t="s">
        <v>15</v>
      </c>
      <c r="BS5" s="17" t="s">
        <v>6</v>
      </c>
    </row>
    <row r="6" spans="2:71" s="1" customFormat="1" ht="36.75" customHeight="1">
      <c r="B6" s="21"/>
      <c r="C6" s="22"/>
      <c r="D6" s="28" t="s">
        <v>16</v>
      </c>
      <c r="E6" s="22"/>
      <c r="F6" s="22"/>
      <c r="G6" s="22"/>
      <c r="H6" s="22"/>
      <c r="I6" s="22"/>
      <c r="J6" s="22"/>
      <c r="K6" s="320" t="s">
        <v>17</v>
      </c>
      <c r="L6" s="319"/>
      <c r="M6" s="319"/>
      <c r="N6" s="319"/>
      <c r="O6" s="319"/>
      <c r="P6" s="319"/>
      <c r="Q6" s="319"/>
      <c r="R6" s="319"/>
      <c r="S6" s="319"/>
      <c r="T6" s="319"/>
      <c r="U6" s="319"/>
      <c r="V6" s="319"/>
      <c r="W6" s="319"/>
      <c r="X6" s="319"/>
      <c r="Y6" s="319"/>
      <c r="Z6" s="319"/>
      <c r="AA6" s="319"/>
      <c r="AB6" s="319"/>
      <c r="AC6" s="319"/>
      <c r="AD6" s="319"/>
      <c r="AE6" s="319"/>
      <c r="AF6" s="319"/>
      <c r="AG6" s="319"/>
      <c r="AH6" s="319"/>
      <c r="AI6" s="319"/>
      <c r="AJ6" s="319"/>
      <c r="AK6" s="319"/>
      <c r="AL6" s="319"/>
      <c r="AM6" s="319"/>
      <c r="AN6" s="319"/>
      <c r="AO6" s="319"/>
      <c r="AP6" s="22"/>
      <c r="AQ6" s="22"/>
      <c r="AR6" s="20"/>
      <c r="BE6" s="316"/>
      <c r="BS6" s="17" t="s">
        <v>6</v>
      </c>
    </row>
    <row r="7" spans="2:71" s="1" customFormat="1" ht="12" customHeight="1">
      <c r="B7" s="21"/>
      <c r="C7" s="22"/>
      <c r="D7" s="29" t="s">
        <v>18</v>
      </c>
      <c r="E7" s="22"/>
      <c r="F7" s="22"/>
      <c r="G7" s="22"/>
      <c r="H7" s="22"/>
      <c r="I7" s="22"/>
      <c r="J7" s="22"/>
      <c r="K7" s="27" t="s">
        <v>19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9" t="s">
        <v>20</v>
      </c>
      <c r="AL7" s="22"/>
      <c r="AM7" s="22"/>
      <c r="AN7" s="27" t="s">
        <v>19</v>
      </c>
      <c r="AO7" s="22"/>
      <c r="AP7" s="22"/>
      <c r="AQ7" s="22"/>
      <c r="AR7" s="20"/>
      <c r="BE7" s="316"/>
      <c r="BS7" s="17" t="s">
        <v>6</v>
      </c>
    </row>
    <row r="8" spans="2:71" s="1" customFormat="1" ht="12" customHeight="1">
      <c r="B8" s="21"/>
      <c r="C8" s="22"/>
      <c r="D8" s="29" t="s">
        <v>21</v>
      </c>
      <c r="E8" s="22"/>
      <c r="F8" s="22"/>
      <c r="G8" s="22"/>
      <c r="H8" s="22"/>
      <c r="I8" s="22"/>
      <c r="J8" s="22"/>
      <c r="K8" s="27" t="s">
        <v>22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9" t="s">
        <v>23</v>
      </c>
      <c r="AL8" s="22"/>
      <c r="AM8" s="22"/>
      <c r="AN8" s="30" t="s">
        <v>24</v>
      </c>
      <c r="AO8" s="22"/>
      <c r="AP8" s="22"/>
      <c r="AQ8" s="22"/>
      <c r="AR8" s="20"/>
      <c r="BE8" s="316"/>
      <c r="BS8" s="17" t="s">
        <v>6</v>
      </c>
    </row>
    <row r="9" spans="2:71" s="1" customFormat="1" ht="14.25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16"/>
      <c r="BS9" s="17" t="s">
        <v>6</v>
      </c>
    </row>
    <row r="10" spans="2:71" s="1" customFormat="1" ht="12" customHeight="1">
      <c r="B10" s="21"/>
      <c r="C10" s="22"/>
      <c r="D10" s="29" t="s">
        <v>25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9" t="s">
        <v>26</v>
      </c>
      <c r="AL10" s="22"/>
      <c r="AM10" s="22"/>
      <c r="AN10" s="27" t="s">
        <v>27</v>
      </c>
      <c r="AO10" s="22"/>
      <c r="AP10" s="22"/>
      <c r="AQ10" s="22"/>
      <c r="AR10" s="20"/>
      <c r="BE10" s="316"/>
      <c r="BS10" s="17" t="s">
        <v>6</v>
      </c>
    </row>
    <row r="11" spans="2:71" s="1" customFormat="1" ht="18" customHeight="1">
      <c r="B11" s="21"/>
      <c r="C11" s="22"/>
      <c r="D11" s="22"/>
      <c r="E11" s="27" t="s">
        <v>28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9" t="s">
        <v>29</v>
      </c>
      <c r="AL11" s="22"/>
      <c r="AM11" s="22"/>
      <c r="AN11" s="27" t="s">
        <v>30</v>
      </c>
      <c r="AO11" s="22"/>
      <c r="AP11" s="22"/>
      <c r="AQ11" s="22"/>
      <c r="AR11" s="20"/>
      <c r="BE11" s="316"/>
      <c r="BS11" s="17" t="s">
        <v>6</v>
      </c>
    </row>
    <row r="12" spans="2:71" s="1" customFormat="1" ht="6.7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6"/>
      <c r="BS12" s="17" t="s">
        <v>6</v>
      </c>
    </row>
    <row r="13" spans="2:71" s="1" customFormat="1" ht="12" customHeight="1">
      <c r="B13" s="21"/>
      <c r="C13" s="22"/>
      <c r="D13" s="29" t="s">
        <v>31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9" t="s">
        <v>26</v>
      </c>
      <c r="AL13" s="22"/>
      <c r="AM13" s="22"/>
      <c r="AN13" s="31" t="s">
        <v>32</v>
      </c>
      <c r="AO13" s="22"/>
      <c r="AP13" s="22"/>
      <c r="AQ13" s="22"/>
      <c r="AR13" s="20"/>
      <c r="BE13" s="316"/>
      <c r="BS13" s="17" t="s">
        <v>6</v>
      </c>
    </row>
    <row r="14" spans="2:71" ht="12.75">
      <c r="B14" s="21"/>
      <c r="C14" s="22"/>
      <c r="D14" s="22"/>
      <c r="E14" s="321" t="s">
        <v>32</v>
      </c>
      <c r="F14" s="322"/>
      <c r="G14" s="322"/>
      <c r="H14" s="322"/>
      <c r="I14" s="322"/>
      <c r="J14" s="322"/>
      <c r="K14" s="322"/>
      <c r="L14" s="322"/>
      <c r="M14" s="322"/>
      <c r="N14" s="322"/>
      <c r="O14" s="322"/>
      <c r="P14" s="322"/>
      <c r="Q14" s="322"/>
      <c r="R14" s="322"/>
      <c r="S14" s="322"/>
      <c r="T14" s="322"/>
      <c r="U14" s="322"/>
      <c r="V14" s="322"/>
      <c r="W14" s="322"/>
      <c r="X14" s="322"/>
      <c r="Y14" s="322"/>
      <c r="Z14" s="322"/>
      <c r="AA14" s="322"/>
      <c r="AB14" s="322"/>
      <c r="AC14" s="322"/>
      <c r="AD14" s="322"/>
      <c r="AE14" s="322"/>
      <c r="AF14" s="322"/>
      <c r="AG14" s="322"/>
      <c r="AH14" s="322"/>
      <c r="AI14" s="322"/>
      <c r="AJ14" s="322"/>
      <c r="AK14" s="29" t="s">
        <v>29</v>
      </c>
      <c r="AL14" s="22"/>
      <c r="AM14" s="22"/>
      <c r="AN14" s="31" t="s">
        <v>32</v>
      </c>
      <c r="AO14" s="22"/>
      <c r="AP14" s="22"/>
      <c r="AQ14" s="22"/>
      <c r="AR14" s="20"/>
      <c r="BE14" s="316"/>
      <c r="BS14" s="17" t="s">
        <v>6</v>
      </c>
    </row>
    <row r="15" spans="2:71" s="1" customFormat="1" ht="6.7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6"/>
      <c r="BS15" s="17" t="s">
        <v>4</v>
      </c>
    </row>
    <row r="16" spans="2:71" s="1" customFormat="1" ht="12" customHeight="1">
      <c r="B16" s="21"/>
      <c r="C16" s="22"/>
      <c r="D16" s="29" t="s">
        <v>33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9" t="s">
        <v>26</v>
      </c>
      <c r="AL16" s="22"/>
      <c r="AM16" s="22"/>
      <c r="AN16" s="27" t="s">
        <v>34</v>
      </c>
      <c r="AO16" s="22"/>
      <c r="AP16" s="22"/>
      <c r="AQ16" s="22"/>
      <c r="AR16" s="20"/>
      <c r="BE16" s="316"/>
      <c r="BS16" s="17" t="s">
        <v>4</v>
      </c>
    </row>
    <row r="17" spans="2:71" s="1" customFormat="1" ht="18" customHeight="1">
      <c r="B17" s="21"/>
      <c r="C17" s="22"/>
      <c r="D17" s="22"/>
      <c r="E17" s="27" t="s">
        <v>35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9" t="s">
        <v>29</v>
      </c>
      <c r="AL17" s="22"/>
      <c r="AM17" s="22"/>
      <c r="AN17" s="27" t="s">
        <v>36</v>
      </c>
      <c r="AO17" s="22"/>
      <c r="AP17" s="22"/>
      <c r="AQ17" s="22"/>
      <c r="AR17" s="20"/>
      <c r="BE17" s="316"/>
      <c r="BS17" s="17" t="s">
        <v>37</v>
      </c>
    </row>
    <row r="18" spans="2:71" s="1" customFormat="1" ht="6.7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6"/>
      <c r="BS18" s="17" t="s">
        <v>6</v>
      </c>
    </row>
    <row r="19" spans="2:71" s="1" customFormat="1" ht="12" customHeight="1">
      <c r="B19" s="21"/>
      <c r="C19" s="22"/>
      <c r="D19" s="29" t="s">
        <v>38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9" t="s">
        <v>26</v>
      </c>
      <c r="AL19" s="22"/>
      <c r="AM19" s="22"/>
      <c r="AN19" s="27" t="s">
        <v>19</v>
      </c>
      <c r="AO19" s="22"/>
      <c r="AP19" s="22"/>
      <c r="AQ19" s="22"/>
      <c r="AR19" s="20"/>
      <c r="BE19" s="316"/>
      <c r="BS19" s="17" t="s">
        <v>6</v>
      </c>
    </row>
    <row r="20" spans="2:71" s="1" customFormat="1" ht="18" customHeight="1">
      <c r="B20" s="21"/>
      <c r="C20" s="22"/>
      <c r="D20" s="22"/>
      <c r="E20" s="27" t="s">
        <v>39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9" t="s">
        <v>29</v>
      </c>
      <c r="AL20" s="22"/>
      <c r="AM20" s="22"/>
      <c r="AN20" s="27" t="s">
        <v>19</v>
      </c>
      <c r="AO20" s="22"/>
      <c r="AP20" s="22"/>
      <c r="AQ20" s="22"/>
      <c r="AR20" s="20"/>
      <c r="BE20" s="316"/>
      <c r="BS20" s="17" t="s">
        <v>4</v>
      </c>
    </row>
    <row r="21" spans="2:57" s="1" customFormat="1" ht="6.7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6"/>
    </row>
    <row r="22" spans="2:57" s="1" customFormat="1" ht="12" customHeight="1">
      <c r="B22" s="21"/>
      <c r="C22" s="22"/>
      <c r="D22" s="29" t="s">
        <v>40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6"/>
    </row>
    <row r="23" spans="2:57" s="1" customFormat="1" ht="47.25" customHeight="1">
      <c r="B23" s="21"/>
      <c r="C23" s="22"/>
      <c r="D23" s="22"/>
      <c r="E23" s="323" t="s">
        <v>41</v>
      </c>
      <c r="F23" s="323"/>
      <c r="G23" s="323"/>
      <c r="H23" s="323"/>
      <c r="I23" s="323"/>
      <c r="J23" s="323"/>
      <c r="K23" s="323"/>
      <c r="L23" s="323"/>
      <c r="M23" s="323"/>
      <c r="N23" s="323"/>
      <c r="O23" s="323"/>
      <c r="P23" s="323"/>
      <c r="Q23" s="323"/>
      <c r="R23" s="323"/>
      <c r="S23" s="323"/>
      <c r="T23" s="323"/>
      <c r="U23" s="323"/>
      <c r="V23" s="323"/>
      <c r="W23" s="323"/>
      <c r="X23" s="323"/>
      <c r="Y23" s="323"/>
      <c r="Z23" s="323"/>
      <c r="AA23" s="323"/>
      <c r="AB23" s="323"/>
      <c r="AC23" s="323"/>
      <c r="AD23" s="323"/>
      <c r="AE23" s="323"/>
      <c r="AF23" s="323"/>
      <c r="AG23" s="323"/>
      <c r="AH23" s="323"/>
      <c r="AI23" s="323"/>
      <c r="AJ23" s="323"/>
      <c r="AK23" s="323"/>
      <c r="AL23" s="323"/>
      <c r="AM23" s="323"/>
      <c r="AN23" s="323"/>
      <c r="AO23" s="22"/>
      <c r="AP23" s="22"/>
      <c r="AQ23" s="22"/>
      <c r="AR23" s="20"/>
      <c r="BE23" s="316"/>
    </row>
    <row r="24" spans="2:57" s="1" customFormat="1" ht="6.7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6"/>
    </row>
    <row r="25" spans="2:57" s="1" customFormat="1" ht="6.75" customHeight="1">
      <c r="B25" s="21"/>
      <c r="C25" s="22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22"/>
      <c r="AQ25" s="22"/>
      <c r="AR25" s="20"/>
      <c r="BE25" s="316"/>
    </row>
    <row r="26" spans="1:57" s="2" customFormat="1" ht="25.5" customHeight="1">
      <c r="A26" s="34"/>
      <c r="B26" s="35"/>
      <c r="C26" s="36"/>
      <c r="D26" s="37" t="s">
        <v>42</v>
      </c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24">
        <f>ROUND(AG54,2)</f>
        <v>0</v>
      </c>
      <c r="AL26" s="325"/>
      <c r="AM26" s="325"/>
      <c r="AN26" s="325"/>
      <c r="AO26" s="325"/>
      <c r="AP26" s="36"/>
      <c r="AQ26" s="36"/>
      <c r="AR26" s="39"/>
      <c r="BE26" s="316"/>
    </row>
    <row r="27" spans="1:57" s="2" customFormat="1" ht="6.75" customHeight="1">
      <c r="A27" s="34"/>
      <c r="B27" s="35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9"/>
      <c r="BE27" s="316"/>
    </row>
    <row r="28" spans="1:57" s="2" customFormat="1" ht="12.75">
      <c r="A28" s="34"/>
      <c r="B28" s="35"/>
      <c r="C28" s="36"/>
      <c r="D28" s="36"/>
      <c r="E28" s="36"/>
      <c r="F28" s="36"/>
      <c r="G28" s="36"/>
      <c r="H28" s="36"/>
      <c r="I28" s="36"/>
      <c r="J28" s="36"/>
      <c r="K28" s="36"/>
      <c r="L28" s="326" t="s">
        <v>43</v>
      </c>
      <c r="M28" s="326"/>
      <c r="N28" s="326"/>
      <c r="O28" s="326"/>
      <c r="P28" s="326"/>
      <c r="Q28" s="36"/>
      <c r="R28" s="36"/>
      <c r="S28" s="36"/>
      <c r="T28" s="36"/>
      <c r="U28" s="36"/>
      <c r="V28" s="36"/>
      <c r="W28" s="326" t="s">
        <v>44</v>
      </c>
      <c r="X28" s="326"/>
      <c r="Y28" s="326"/>
      <c r="Z28" s="326"/>
      <c r="AA28" s="326"/>
      <c r="AB28" s="326"/>
      <c r="AC28" s="326"/>
      <c r="AD28" s="326"/>
      <c r="AE28" s="326"/>
      <c r="AF28" s="36"/>
      <c r="AG28" s="36"/>
      <c r="AH28" s="36"/>
      <c r="AI28" s="36"/>
      <c r="AJ28" s="36"/>
      <c r="AK28" s="326" t="s">
        <v>45</v>
      </c>
      <c r="AL28" s="326"/>
      <c r="AM28" s="326"/>
      <c r="AN28" s="326"/>
      <c r="AO28" s="326"/>
      <c r="AP28" s="36"/>
      <c r="AQ28" s="36"/>
      <c r="AR28" s="39"/>
      <c r="BE28" s="316"/>
    </row>
    <row r="29" spans="2:57" s="3" customFormat="1" ht="14.25" customHeight="1">
      <c r="B29" s="40"/>
      <c r="C29" s="41"/>
      <c r="D29" s="29" t="s">
        <v>46</v>
      </c>
      <c r="E29" s="41"/>
      <c r="F29" s="29" t="s">
        <v>47</v>
      </c>
      <c r="G29" s="41"/>
      <c r="H29" s="41"/>
      <c r="I29" s="41"/>
      <c r="J29" s="41"/>
      <c r="K29" s="41"/>
      <c r="L29" s="329">
        <v>0.21</v>
      </c>
      <c r="M29" s="328"/>
      <c r="N29" s="328"/>
      <c r="O29" s="328"/>
      <c r="P29" s="328"/>
      <c r="Q29" s="41"/>
      <c r="R29" s="41"/>
      <c r="S29" s="41"/>
      <c r="T29" s="41"/>
      <c r="U29" s="41"/>
      <c r="V29" s="41"/>
      <c r="W29" s="327">
        <f>ROUND(AZ54,2)</f>
        <v>0</v>
      </c>
      <c r="X29" s="328"/>
      <c r="Y29" s="328"/>
      <c r="Z29" s="328"/>
      <c r="AA29" s="328"/>
      <c r="AB29" s="328"/>
      <c r="AC29" s="328"/>
      <c r="AD29" s="328"/>
      <c r="AE29" s="328"/>
      <c r="AF29" s="41"/>
      <c r="AG29" s="41"/>
      <c r="AH29" s="41"/>
      <c r="AI29" s="41"/>
      <c r="AJ29" s="41"/>
      <c r="AK29" s="327">
        <f>ROUND(AV54,2)</f>
        <v>0</v>
      </c>
      <c r="AL29" s="328"/>
      <c r="AM29" s="328"/>
      <c r="AN29" s="328"/>
      <c r="AO29" s="328"/>
      <c r="AP29" s="41"/>
      <c r="AQ29" s="41"/>
      <c r="AR29" s="42"/>
      <c r="BE29" s="317"/>
    </row>
    <row r="30" spans="2:57" s="3" customFormat="1" ht="14.25" customHeight="1">
      <c r="B30" s="40"/>
      <c r="C30" s="41"/>
      <c r="D30" s="41"/>
      <c r="E30" s="41"/>
      <c r="F30" s="29" t="s">
        <v>48</v>
      </c>
      <c r="G30" s="41"/>
      <c r="H30" s="41"/>
      <c r="I30" s="41"/>
      <c r="J30" s="41"/>
      <c r="K30" s="41"/>
      <c r="L30" s="329">
        <v>0.15</v>
      </c>
      <c r="M30" s="328"/>
      <c r="N30" s="328"/>
      <c r="O30" s="328"/>
      <c r="P30" s="328"/>
      <c r="Q30" s="41"/>
      <c r="R30" s="41"/>
      <c r="S30" s="41"/>
      <c r="T30" s="41"/>
      <c r="U30" s="41"/>
      <c r="V30" s="41"/>
      <c r="W30" s="327">
        <f>ROUND(BA54,2)</f>
        <v>0</v>
      </c>
      <c r="X30" s="328"/>
      <c r="Y30" s="328"/>
      <c r="Z30" s="328"/>
      <c r="AA30" s="328"/>
      <c r="AB30" s="328"/>
      <c r="AC30" s="328"/>
      <c r="AD30" s="328"/>
      <c r="AE30" s="328"/>
      <c r="AF30" s="41"/>
      <c r="AG30" s="41"/>
      <c r="AH30" s="41"/>
      <c r="AI30" s="41"/>
      <c r="AJ30" s="41"/>
      <c r="AK30" s="327">
        <f>ROUND(AW54,2)</f>
        <v>0</v>
      </c>
      <c r="AL30" s="328"/>
      <c r="AM30" s="328"/>
      <c r="AN30" s="328"/>
      <c r="AO30" s="328"/>
      <c r="AP30" s="41"/>
      <c r="AQ30" s="41"/>
      <c r="AR30" s="42"/>
      <c r="BE30" s="317"/>
    </row>
    <row r="31" spans="2:57" s="3" customFormat="1" ht="14.25" customHeight="1" hidden="1">
      <c r="B31" s="40"/>
      <c r="C31" s="41"/>
      <c r="D31" s="41"/>
      <c r="E31" s="41"/>
      <c r="F31" s="29" t="s">
        <v>49</v>
      </c>
      <c r="G31" s="41"/>
      <c r="H31" s="41"/>
      <c r="I31" s="41"/>
      <c r="J31" s="41"/>
      <c r="K31" s="41"/>
      <c r="L31" s="329">
        <v>0.21</v>
      </c>
      <c r="M31" s="328"/>
      <c r="N31" s="328"/>
      <c r="O31" s="328"/>
      <c r="P31" s="328"/>
      <c r="Q31" s="41"/>
      <c r="R31" s="41"/>
      <c r="S31" s="41"/>
      <c r="T31" s="41"/>
      <c r="U31" s="41"/>
      <c r="V31" s="41"/>
      <c r="W31" s="327">
        <f>ROUND(BB54,2)</f>
        <v>0</v>
      </c>
      <c r="X31" s="328"/>
      <c r="Y31" s="328"/>
      <c r="Z31" s="328"/>
      <c r="AA31" s="328"/>
      <c r="AB31" s="328"/>
      <c r="AC31" s="328"/>
      <c r="AD31" s="328"/>
      <c r="AE31" s="328"/>
      <c r="AF31" s="41"/>
      <c r="AG31" s="41"/>
      <c r="AH31" s="41"/>
      <c r="AI31" s="41"/>
      <c r="AJ31" s="41"/>
      <c r="AK31" s="327">
        <v>0</v>
      </c>
      <c r="AL31" s="328"/>
      <c r="AM31" s="328"/>
      <c r="AN31" s="328"/>
      <c r="AO31" s="328"/>
      <c r="AP31" s="41"/>
      <c r="AQ31" s="41"/>
      <c r="AR31" s="42"/>
      <c r="BE31" s="317"/>
    </row>
    <row r="32" spans="2:57" s="3" customFormat="1" ht="14.25" customHeight="1" hidden="1">
      <c r="B32" s="40"/>
      <c r="C32" s="41"/>
      <c r="D32" s="41"/>
      <c r="E32" s="41"/>
      <c r="F32" s="29" t="s">
        <v>50</v>
      </c>
      <c r="G32" s="41"/>
      <c r="H32" s="41"/>
      <c r="I32" s="41"/>
      <c r="J32" s="41"/>
      <c r="K32" s="41"/>
      <c r="L32" s="329">
        <v>0.15</v>
      </c>
      <c r="M32" s="328"/>
      <c r="N32" s="328"/>
      <c r="O32" s="328"/>
      <c r="P32" s="328"/>
      <c r="Q32" s="41"/>
      <c r="R32" s="41"/>
      <c r="S32" s="41"/>
      <c r="T32" s="41"/>
      <c r="U32" s="41"/>
      <c r="V32" s="41"/>
      <c r="W32" s="327">
        <f>ROUND(BC54,2)</f>
        <v>0</v>
      </c>
      <c r="X32" s="328"/>
      <c r="Y32" s="328"/>
      <c r="Z32" s="328"/>
      <c r="AA32" s="328"/>
      <c r="AB32" s="328"/>
      <c r="AC32" s="328"/>
      <c r="AD32" s="328"/>
      <c r="AE32" s="328"/>
      <c r="AF32" s="41"/>
      <c r="AG32" s="41"/>
      <c r="AH32" s="41"/>
      <c r="AI32" s="41"/>
      <c r="AJ32" s="41"/>
      <c r="AK32" s="327">
        <v>0</v>
      </c>
      <c r="AL32" s="328"/>
      <c r="AM32" s="328"/>
      <c r="AN32" s="328"/>
      <c r="AO32" s="328"/>
      <c r="AP32" s="41"/>
      <c r="AQ32" s="41"/>
      <c r="AR32" s="42"/>
      <c r="BE32" s="317"/>
    </row>
    <row r="33" spans="2:44" s="3" customFormat="1" ht="14.25" customHeight="1" hidden="1">
      <c r="B33" s="40"/>
      <c r="C33" s="41"/>
      <c r="D33" s="41"/>
      <c r="E33" s="41"/>
      <c r="F33" s="29" t="s">
        <v>51</v>
      </c>
      <c r="G33" s="41"/>
      <c r="H33" s="41"/>
      <c r="I33" s="41"/>
      <c r="J33" s="41"/>
      <c r="K33" s="41"/>
      <c r="L33" s="329">
        <v>0</v>
      </c>
      <c r="M33" s="328"/>
      <c r="N33" s="328"/>
      <c r="O33" s="328"/>
      <c r="P33" s="328"/>
      <c r="Q33" s="41"/>
      <c r="R33" s="41"/>
      <c r="S33" s="41"/>
      <c r="T33" s="41"/>
      <c r="U33" s="41"/>
      <c r="V33" s="41"/>
      <c r="W33" s="327">
        <f>ROUND(BD54,2)</f>
        <v>0</v>
      </c>
      <c r="X33" s="328"/>
      <c r="Y33" s="328"/>
      <c r="Z33" s="328"/>
      <c r="AA33" s="328"/>
      <c r="AB33" s="328"/>
      <c r="AC33" s="328"/>
      <c r="AD33" s="328"/>
      <c r="AE33" s="328"/>
      <c r="AF33" s="41"/>
      <c r="AG33" s="41"/>
      <c r="AH33" s="41"/>
      <c r="AI33" s="41"/>
      <c r="AJ33" s="41"/>
      <c r="AK33" s="327">
        <v>0</v>
      </c>
      <c r="AL33" s="328"/>
      <c r="AM33" s="328"/>
      <c r="AN33" s="328"/>
      <c r="AO33" s="328"/>
      <c r="AP33" s="41"/>
      <c r="AQ33" s="41"/>
      <c r="AR33" s="42"/>
    </row>
    <row r="34" spans="1:57" s="2" customFormat="1" ht="6.75" customHeight="1">
      <c r="A34" s="34"/>
      <c r="B34" s="35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9"/>
      <c r="BE34" s="34"/>
    </row>
    <row r="35" spans="1:57" s="2" customFormat="1" ht="25.5" customHeight="1">
      <c r="A35" s="34"/>
      <c r="B35" s="35"/>
      <c r="C35" s="43"/>
      <c r="D35" s="44" t="s">
        <v>52</v>
      </c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6" t="s">
        <v>53</v>
      </c>
      <c r="U35" s="45"/>
      <c r="V35" s="45"/>
      <c r="W35" s="45"/>
      <c r="X35" s="330" t="s">
        <v>54</v>
      </c>
      <c r="Y35" s="331"/>
      <c r="Z35" s="331"/>
      <c r="AA35" s="331"/>
      <c r="AB35" s="331"/>
      <c r="AC35" s="45"/>
      <c r="AD35" s="45"/>
      <c r="AE35" s="45"/>
      <c r="AF35" s="45"/>
      <c r="AG35" s="45"/>
      <c r="AH35" s="45"/>
      <c r="AI35" s="45"/>
      <c r="AJ35" s="45"/>
      <c r="AK35" s="332">
        <f>SUM(AK26:AK33)</f>
        <v>0</v>
      </c>
      <c r="AL35" s="331"/>
      <c r="AM35" s="331"/>
      <c r="AN35" s="331"/>
      <c r="AO35" s="333"/>
      <c r="AP35" s="43"/>
      <c r="AQ35" s="43"/>
      <c r="AR35" s="39"/>
      <c r="BE35" s="34"/>
    </row>
    <row r="36" spans="1:57" s="2" customFormat="1" ht="6.75" customHeight="1">
      <c r="A36" s="34"/>
      <c r="B36" s="35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9"/>
      <c r="BE36" s="34"/>
    </row>
    <row r="37" spans="1:57" s="2" customFormat="1" ht="6.75" customHeight="1">
      <c r="A37" s="34"/>
      <c r="B37" s="47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39"/>
      <c r="BE37" s="34"/>
    </row>
    <row r="41" spans="1:57" s="2" customFormat="1" ht="6.75" customHeight="1">
      <c r="A41" s="34"/>
      <c r="B41" s="49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50"/>
      <c r="AQ41" s="50"/>
      <c r="AR41" s="39"/>
      <c r="BE41" s="34"/>
    </row>
    <row r="42" spans="1:57" s="2" customFormat="1" ht="24.75" customHeight="1">
      <c r="A42" s="34"/>
      <c r="B42" s="35"/>
      <c r="C42" s="23" t="s">
        <v>55</v>
      </c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9"/>
      <c r="BE42" s="34"/>
    </row>
    <row r="43" spans="1:57" s="2" customFormat="1" ht="6.75" customHeight="1">
      <c r="A43" s="34"/>
      <c r="B43" s="35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9"/>
      <c r="BE43" s="34"/>
    </row>
    <row r="44" spans="2:44" s="4" customFormat="1" ht="12" customHeight="1">
      <c r="B44" s="51"/>
      <c r="C44" s="29" t="s">
        <v>13</v>
      </c>
      <c r="D44" s="52"/>
      <c r="E44" s="52"/>
      <c r="F44" s="52"/>
      <c r="G44" s="52"/>
      <c r="H44" s="52"/>
      <c r="I44" s="52"/>
      <c r="J44" s="52"/>
      <c r="K44" s="52"/>
      <c r="L44" s="52" t="str">
        <f>K5</f>
        <v>EP-20-19</v>
      </c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3"/>
    </row>
    <row r="45" spans="2:44" s="5" customFormat="1" ht="36.75" customHeight="1">
      <c r="B45" s="54"/>
      <c r="C45" s="55" t="s">
        <v>16</v>
      </c>
      <c r="D45" s="56"/>
      <c r="E45" s="56"/>
      <c r="F45" s="56"/>
      <c r="G45" s="56"/>
      <c r="H45" s="56"/>
      <c r="I45" s="56"/>
      <c r="J45" s="56"/>
      <c r="K45" s="56"/>
      <c r="L45" s="334" t="str">
        <f>K6</f>
        <v>Víceúčelové hřiště Ovesné Kladruby</v>
      </c>
      <c r="M45" s="335"/>
      <c r="N45" s="335"/>
      <c r="O45" s="335"/>
      <c r="P45" s="335"/>
      <c r="Q45" s="335"/>
      <c r="R45" s="335"/>
      <c r="S45" s="335"/>
      <c r="T45" s="335"/>
      <c r="U45" s="335"/>
      <c r="V45" s="335"/>
      <c r="W45" s="335"/>
      <c r="X45" s="335"/>
      <c r="Y45" s="335"/>
      <c r="Z45" s="335"/>
      <c r="AA45" s="335"/>
      <c r="AB45" s="335"/>
      <c r="AC45" s="335"/>
      <c r="AD45" s="335"/>
      <c r="AE45" s="335"/>
      <c r="AF45" s="335"/>
      <c r="AG45" s="335"/>
      <c r="AH45" s="335"/>
      <c r="AI45" s="335"/>
      <c r="AJ45" s="335"/>
      <c r="AK45" s="335"/>
      <c r="AL45" s="335"/>
      <c r="AM45" s="335"/>
      <c r="AN45" s="335"/>
      <c r="AO45" s="335"/>
      <c r="AP45" s="56"/>
      <c r="AQ45" s="56"/>
      <c r="AR45" s="57"/>
    </row>
    <row r="46" spans="1:57" s="2" customFormat="1" ht="6.75" customHeight="1">
      <c r="A46" s="34"/>
      <c r="B46" s="35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9"/>
      <c r="BE46" s="34"/>
    </row>
    <row r="47" spans="1:57" s="2" customFormat="1" ht="12" customHeight="1">
      <c r="A47" s="34"/>
      <c r="B47" s="35"/>
      <c r="C47" s="29" t="s">
        <v>21</v>
      </c>
      <c r="D47" s="36"/>
      <c r="E47" s="36"/>
      <c r="F47" s="36"/>
      <c r="G47" s="36"/>
      <c r="H47" s="36"/>
      <c r="I47" s="36"/>
      <c r="J47" s="36"/>
      <c r="K47" s="36"/>
      <c r="L47" s="58" t="str">
        <f>IF(K8="","",K8)</f>
        <v>Ovesné Kladruby</v>
      </c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29" t="s">
        <v>23</v>
      </c>
      <c r="AJ47" s="36"/>
      <c r="AK47" s="36"/>
      <c r="AL47" s="36"/>
      <c r="AM47" s="336" t="str">
        <f>IF(AN8="","",AN8)</f>
        <v>13. 12. 2020</v>
      </c>
      <c r="AN47" s="336"/>
      <c r="AO47" s="36"/>
      <c r="AP47" s="36"/>
      <c r="AQ47" s="36"/>
      <c r="AR47" s="39"/>
      <c r="BE47" s="34"/>
    </row>
    <row r="48" spans="1:57" s="2" customFormat="1" ht="6.75" customHeight="1">
      <c r="A48" s="34"/>
      <c r="B48" s="35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9"/>
      <c r="BE48" s="34"/>
    </row>
    <row r="49" spans="1:57" s="2" customFormat="1" ht="15" customHeight="1">
      <c r="A49" s="34"/>
      <c r="B49" s="35"/>
      <c r="C49" s="29" t="s">
        <v>25</v>
      </c>
      <c r="D49" s="36"/>
      <c r="E49" s="36"/>
      <c r="F49" s="36"/>
      <c r="G49" s="36"/>
      <c r="H49" s="36"/>
      <c r="I49" s="36"/>
      <c r="J49" s="36"/>
      <c r="K49" s="36"/>
      <c r="L49" s="52" t="str">
        <f>IF(E11="","",E11)</f>
        <v>Obec Ovesné Kladruby</v>
      </c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29" t="s">
        <v>33</v>
      </c>
      <c r="AJ49" s="36"/>
      <c r="AK49" s="36"/>
      <c r="AL49" s="36"/>
      <c r="AM49" s="337" t="str">
        <f>IF(E17="","",E17)</f>
        <v>Eva Palová</v>
      </c>
      <c r="AN49" s="338"/>
      <c r="AO49" s="338"/>
      <c r="AP49" s="338"/>
      <c r="AQ49" s="36"/>
      <c r="AR49" s="39"/>
      <c r="AS49" s="339" t="s">
        <v>56</v>
      </c>
      <c r="AT49" s="340"/>
      <c r="AU49" s="60"/>
      <c r="AV49" s="60"/>
      <c r="AW49" s="60"/>
      <c r="AX49" s="60"/>
      <c r="AY49" s="60"/>
      <c r="AZ49" s="60"/>
      <c r="BA49" s="60"/>
      <c r="BB49" s="60"/>
      <c r="BC49" s="60"/>
      <c r="BD49" s="61"/>
      <c r="BE49" s="34"/>
    </row>
    <row r="50" spans="1:57" s="2" customFormat="1" ht="15" customHeight="1">
      <c r="A50" s="34"/>
      <c r="B50" s="35"/>
      <c r="C50" s="29" t="s">
        <v>31</v>
      </c>
      <c r="D50" s="36"/>
      <c r="E50" s="36"/>
      <c r="F50" s="36"/>
      <c r="G50" s="36"/>
      <c r="H50" s="36"/>
      <c r="I50" s="36"/>
      <c r="J50" s="36"/>
      <c r="K50" s="36"/>
      <c r="L50" s="52">
        <f>IF(E14="Vyplň údaj","",E14)</f>
      </c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29" t="s">
        <v>38</v>
      </c>
      <c r="AJ50" s="36"/>
      <c r="AK50" s="36"/>
      <c r="AL50" s="36"/>
      <c r="AM50" s="337" t="str">
        <f>IF(E20="","",E20)</f>
        <v>Marek Pala</v>
      </c>
      <c r="AN50" s="338"/>
      <c r="AO50" s="338"/>
      <c r="AP50" s="338"/>
      <c r="AQ50" s="36"/>
      <c r="AR50" s="39"/>
      <c r="AS50" s="341"/>
      <c r="AT50" s="342"/>
      <c r="AU50" s="62"/>
      <c r="AV50" s="62"/>
      <c r="AW50" s="62"/>
      <c r="AX50" s="62"/>
      <c r="AY50" s="62"/>
      <c r="AZ50" s="62"/>
      <c r="BA50" s="62"/>
      <c r="BB50" s="62"/>
      <c r="BC50" s="62"/>
      <c r="BD50" s="63"/>
      <c r="BE50" s="34"/>
    </row>
    <row r="51" spans="1:57" s="2" customFormat="1" ht="10.5" customHeight="1">
      <c r="A51" s="34"/>
      <c r="B51" s="35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9"/>
      <c r="AS51" s="343"/>
      <c r="AT51" s="344"/>
      <c r="AU51" s="64"/>
      <c r="AV51" s="64"/>
      <c r="AW51" s="64"/>
      <c r="AX51" s="64"/>
      <c r="AY51" s="64"/>
      <c r="AZ51" s="64"/>
      <c r="BA51" s="64"/>
      <c r="BB51" s="64"/>
      <c r="BC51" s="64"/>
      <c r="BD51" s="65"/>
      <c r="BE51" s="34"/>
    </row>
    <row r="52" spans="1:57" s="2" customFormat="1" ht="29.25" customHeight="1">
      <c r="A52" s="34"/>
      <c r="B52" s="35"/>
      <c r="C52" s="345" t="s">
        <v>57</v>
      </c>
      <c r="D52" s="346"/>
      <c r="E52" s="346"/>
      <c r="F52" s="346"/>
      <c r="G52" s="346"/>
      <c r="H52" s="66"/>
      <c r="I52" s="347" t="s">
        <v>58</v>
      </c>
      <c r="J52" s="346"/>
      <c r="K52" s="346"/>
      <c r="L52" s="346"/>
      <c r="M52" s="346"/>
      <c r="N52" s="346"/>
      <c r="O52" s="346"/>
      <c r="P52" s="346"/>
      <c r="Q52" s="346"/>
      <c r="R52" s="346"/>
      <c r="S52" s="346"/>
      <c r="T52" s="346"/>
      <c r="U52" s="346"/>
      <c r="V52" s="346"/>
      <c r="W52" s="346"/>
      <c r="X52" s="346"/>
      <c r="Y52" s="346"/>
      <c r="Z52" s="346"/>
      <c r="AA52" s="346"/>
      <c r="AB52" s="346"/>
      <c r="AC52" s="346"/>
      <c r="AD52" s="346"/>
      <c r="AE52" s="346"/>
      <c r="AF52" s="346"/>
      <c r="AG52" s="348" t="s">
        <v>59</v>
      </c>
      <c r="AH52" s="346"/>
      <c r="AI52" s="346"/>
      <c r="AJ52" s="346"/>
      <c r="AK52" s="346"/>
      <c r="AL52" s="346"/>
      <c r="AM52" s="346"/>
      <c r="AN52" s="347" t="s">
        <v>60</v>
      </c>
      <c r="AO52" s="346"/>
      <c r="AP52" s="346"/>
      <c r="AQ52" s="67" t="s">
        <v>61</v>
      </c>
      <c r="AR52" s="39"/>
      <c r="AS52" s="68" t="s">
        <v>62</v>
      </c>
      <c r="AT52" s="69" t="s">
        <v>63</v>
      </c>
      <c r="AU52" s="69" t="s">
        <v>64</v>
      </c>
      <c r="AV52" s="69" t="s">
        <v>65</v>
      </c>
      <c r="AW52" s="69" t="s">
        <v>66</v>
      </c>
      <c r="AX52" s="69" t="s">
        <v>67</v>
      </c>
      <c r="AY52" s="69" t="s">
        <v>68</v>
      </c>
      <c r="AZ52" s="69" t="s">
        <v>69</v>
      </c>
      <c r="BA52" s="69" t="s">
        <v>70</v>
      </c>
      <c r="BB52" s="69" t="s">
        <v>71</v>
      </c>
      <c r="BC52" s="69" t="s">
        <v>72</v>
      </c>
      <c r="BD52" s="70" t="s">
        <v>73</v>
      </c>
      <c r="BE52" s="34"/>
    </row>
    <row r="53" spans="1:57" s="2" customFormat="1" ht="10.5" customHeight="1">
      <c r="A53" s="34"/>
      <c r="B53" s="35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9"/>
      <c r="AS53" s="71"/>
      <c r="AT53" s="72"/>
      <c r="AU53" s="72"/>
      <c r="AV53" s="72"/>
      <c r="AW53" s="72"/>
      <c r="AX53" s="72"/>
      <c r="AY53" s="72"/>
      <c r="AZ53" s="72"/>
      <c r="BA53" s="72"/>
      <c r="BB53" s="72"/>
      <c r="BC53" s="72"/>
      <c r="BD53" s="73"/>
      <c r="BE53" s="34"/>
    </row>
    <row r="54" spans="2:90" s="6" customFormat="1" ht="32.25" customHeight="1">
      <c r="B54" s="74"/>
      <c r="C54" s="75" t="s">
        <v>74</v>
      </c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76"/>
      <c r="AF54" s="76"/>
      <c r="AG54" s="352">
        <f>ROUND(SUM(AG55:AG56),2)</f>
        <v>0</v>
      </c>
      <c r="AH54" s="352"/>
      <c r="AI54" s="352"/>
      <c r="AJ54" s="352"/>
      <c r="AK54" s="352"/>
      <c r="AL54" s="352"/>
      <c r="AM54" s="352"/>
      <c r="AN54" s="353">
        <f>SUM(AG54,AT54)</f>
        <v>0</v>
      </c>
      <c r="AO54" s="353"/>
      <c r="AP54" s="353"/>
      <c r="AQ54" s="78" t="s">
        <v>19</v>
      </c>
      <c r="AR54" s="79"/>
      <c r="AS54" s="80">
        <f>ROUND(SUM(AS55:AS56),2)</f>
        <v>0</v>
      </c>
      <c r="AT54" s="81">
        <f>ROUND(SUM(AV54:AW54),2)</f>
        <v>0</v>
      </c>
      <c r="AU54" s="82">
        <f>ROUND(SUM(AU55:AU56),5)</f>
        <v>0</v>
      </c>
      <c r="AV54" s="81">
        <f>ROUND(AZ54*L29,2)</f>
        <v>0</v>
      </c>
      <c r="AW54" s="81">
        <f>ROUND(BA54*L30,2)</f>
        <v>0</v>
      </c>
      <c r="AX54" s="81">
        <f>ROUND(BB54*L29,2)</f>
        <v>0</v>
      </c>
      <c r="AY54" s="81">
        <f>ROUND(BC54*L30,2)</f>
        <v>0</v>
      </c>
      <c r="AZ54" s="81">
        <f>ROUND(SUM(AZ55:AZ56),2)</f>
        <v>0</v>
      </c>
      <c r="BA54" s="81">
        <f>ROUND(SUM(BA55:BA56),2)</f>
        <v>0</v>
      </c>
      <c r="BB54" s="81">
        <f>ROUND(SUM(BB55:BB56),2)</f>
        <v>0</v>
      </c>
      <c r="BC54" s="81">
        <f>ROUND(SUM(BC55:BC56),2)</f>
        <v>0</v>
      </c>
      <c r="BD54" s="83">
        <f>ROUND(SUM(BD55:BD56),2)</f>
        <v>0</v>
      </c>
      <c r="BS54" s="84" t="s">
        <v>75</v>
      </c>
      <c r="BT54" s="84" t="s">
        <v>76</v>
      </c>
      <c r="BU54" s="85" t="s">
        <v>77</v>
      </c>
      <c r="BV54" s="84" t="s">
        <v>78</v>
      </c>
      <c r="BW54" s="84" t="s">
        <v>5</v>
      </c>
      <c r="BX54" s="84" t="s">
        <v>79</v>
      </c>
      <c r="CL54" s="84" t="s">
        <v>19</v>
      </c>
    </row>
    <row r="55" spans="1:91" s="7" customFormat="1" ht="16.5" customHeight="1">
      <c r="A55" s="86" t="s">
        <v>80</v>
      </c>
      <c r="B55" s="87"/>
      <c r="C55" s="88"/>
      <c r="D55" s="351" t="s">
        <v>81</v>
      </c>
      <c r="E55" s="351"/>
      <c r="F55" s="351"/>
      <c r="G55" s="351"/>
      <c r="H55" s="351"/>
      <c r="I55" s="89"/>
      <c r="J55" s="351" t="s">
        <v>82</v>
      </c>
      <c r="K55" s="351"/>
      <c r="L55" s="351"/>
      <c r="M55" s="351"/>
      <c r="N55" s="351"/>
      <c r="O55" s="351"/>
      <c r="P55" s="351"/>
      <c r="Q55" s="351"/>
      <c r="R55" s="351"/>
      <c r="S55" s="351"/>
      <c r="T55" s="351"/>
      <c r="U55" s="351"/>
      <c r="V55" s="351"/>
      <c r="W55" s="351"/>
      <c r="X55" s="351"/>
      <c r="Y55" s="351"/>
      <c r="Z55" s="351"/>
      <c r="AA55" s="351"/>
      <c r="AB55" s="351"/>
      <c r="AC55" s="351"/>
      <c r="AD55" s="351"/>
      <c r="AE55" s="351"/>
      <c r="AF55" s="351"/>
      <c r="AG55" s="349">
        <f>'SO 00 - Vedlejší a ostatn...'!J30</f>
        <v>0</v>
      </c>
      <c r="AH55" s="350"/>
      <c r="AI55" s="350"/>
      <c r="AJ55" s="350"/>
      <c r="AK55" s="350"/>
      <c r="AL55" s="350"/>
      <c r="AM55" s="350"/>
      <c r="AN55" s="349">
        <f>SUM(AG55,AT55)</f>
        <v>0</v>
      </c>
      <c r="AO55" s="350"/>
      <c r="AP55" s="350"/>
      <c r="AQ55" s="90" t="s">
        <v>83</v>
      </c>
      <c r="AR55" s="91"/>
      <c r="AS55" s="92">
        <v>0</v>
      </c>
      <c r="AT55" s="93">
        <f>ROUND(SUM(AV55:AW55),2)</f>
        <v>0</v>
      </c>
      <c r="AU55" s="94">
        <f>'SO 00 - Vedlejší a ostatn...'!P83</f>
        <v>0</v>
      </c>
      <c r="AV55" s="93">
        <f>'SO 00 - Vedlejší a ostatn...'!J33</f>
        <v>0</v>
      </c>
      <c r="AW55" s="93">
        <f>'SO 00 - Vedlejší a ostatn...'!J34</f>
        <v>0</v>
      </c>
      <c r="AX55" s="93">
        <f>'SO 00 - Vedlejší a ostatn...'!J35</f>
        <v>0</v>
      </c>
      <c r="AY55" s="93">
        <f>'SO 00 - Vedlejší a ostatn...'!J36</f>
        <v>0</v>
      </c>
      <c r="AZ55" s="93">
        <f>'SO 00 - Vedlejší a ostatn...'!F33</f>
        <v>0</v>
      </c>
      <c r="BA55" s="93">
        <f>'SO 00 - Vedlejší a ostatn...'!F34</f>
        <v>0</v>
      </c>
      <c r="BB55" s="93">
        <f>'SO 00 - Vedlejší a ostatn...'!F35</f>
        <v>0</v>
      </c>
      <c r="BC55" s="93">
        <f>'SO 00 - Vedlejší a ostatn...'!F36</f>
        <v>0</v>
      </c>
      <c r="BD55" s="95">
        <f>'SO 00 - Vedlejší a ostatn...'!F37</f>
        <v>0</v>
      </c>
      <c r="BT55" s="96" t="s">
        <v>84</v>
      </c>
      <c r="BV55" s="96" t="s">
        <v>78</v>
      </c>
      <c r="BW55" s="96" t="s">
        <v>85</v>
      </c>
      <c r="BX55" s="96" t="s">
        <v>5</v>
      </c>
      <c r="CL55" s="96" t="s">
        <v>19</v>
      </c>
      <c r="CM55" s="96" t="s">
        <v>86</v>
      </c>
    </row>
    <row r="56" spans="1:91" s="7" customFormat="1" ht="16.5" customHeight="1">
      <c r="A56" s="86" t="s">
        <v>80</v>
      </c>
      <c r="B56" s="87"/>
      <c r="C56" s="88"/>
      <c r="D56" s="351" t="s">
        <v>87</v>
      </c>
      <c r="E56" s="351"/>
      <c r="F56" s="351"/>
      <c r="G56" s="351"/>
      <c r="H56" s="351"/>
      <c r="I56" s="89"/>
      <c r="J56" s="351" t="s">
        <v>88</v>
      </c>
      <c r="K56" s="351"/>
      <c r="L56" s="351"/>
      <c r="M56" s="351"/>
      <c r="N56" s="351"/>
      <c r="O56" s="351"/>
      <c r="P56" s="351"/>
      <c r="Q56" s="351"/>
      <c r="R56" s="351"/>
      <c r="S56" s="351"/>
      <c r="T56" s="351"/>
      <c r="U56" s="351"/>
      <c r="V56" s="351"/>
      <c r="W56" s="351"/>
      <c r="X56" s="351"/>
      <c r="Y56" s="351"/>
      <c r="Z56" s="351"/>
      <c r="AA56" s="351"/>
      <c r="AB56" s="351"/>
      <c r="AC56" s="351"/>
      <c r="AD56" s="351"/>
      <c r="AE56" s="351"/>
      <c r="AF56" s="351"/>
      <c r="AG56" s="349">
        <f>'SO 01 - Víceúčelové hřišt...'!J30</f>
        <v>0</v>
      </c>
      <c r="AH56" s="350"/>
      <c r="AI56" s="350"/>
      <c r="AJ56" s="350"/>
      <c r="AK56" s="350"/>
      <c r="AL56" s="350"/>
      <c r="AM56" s="350"/>
      <c r="AN56" s="349">
        <f>SUM(AG56,AT56)</f>
        <v>0</v>
      </c>
      <c r="AO56" s="350"/>
      <c r="AP56" s="350"/>
      <c r="AQ56" s="90" t="s">
        <v>83</v>
      </c>
      <c r="AR56" s="91"/>
      <c r="AS56" s="97">
        <v>0</v>
      </c>
      <c r="AT56" s="98">
        <f>ROUND(SUM(AV56:AW56),2)</f>
        <v>0</v>
      </c>
      <c r="AU56" s="99">
        <f>'SO 01 - Víceúčelové hřišt...'!P98</f>
        <v>0</v>
      </c>
      <c r="AV56" s="98">
        <f>'SO 01 - Víceúčelové hřišt...'!J33</f>
        <v>0</v>
      </c>
      <c r="AW56" s="98">
        <f>'SO 01 - Víceúčelové hřišt...'!J34</f>
        <v>0</v>
      </c>
      <c r="AX56" s="98">
        <f>'SO 01 - Víceúčelové hřišt...'!J35</f>
        <v>0</v>
      </c>
      <c r="AY56" s="98">
        <f>'SO 01 - Víceúčelové hřišt...'!J36</f>
        <v>0</v>
      </c>
      <c r="AZ56" s="98">
        <f>'SO 01 - Víceúčelové hřišt...'!F33</f>
        <v>0</v>
      </c>
      <c r="BA56" s="98">
        <f>'SO 01 - Víceúčelové hřišt...'!F34</f>
        <v>0</v>
      </c>
      <c r="BB56" s="98">
        <f>'SO 01 - Víceúčelové hřišt...'!F35</f>
        <v>0</v>
      </c>
      <c r="BC56" s="98">
        <f>'SO 01 - Víceúčelové hřišt...'!F36</f>
        <v>0</v>
      </c>
      <c r="BD56" s="100">
        <f>'SO 01 - Víceúčelové hřišt...'!F37</f>
        <v>0</v>
      </c>
      <c r="BT56" s="96" t="s">
        <v>84</v>
      </c>
      <c r="BV56" s="96" t="s">
        <v>78</v>
      </c>
      <c r="BW56" s="96" t="s">
        <v>89</v>
      </c>
      <c r="BX56" s="96" t="s">
        <v>5</v>
      </c>
      <c r="CL56" s="96" t="s">
        <v>19</v>
      </c>
      <c r="CM56" s="96" t="s">
        <v>86</v>
      </c>
    </row>
    <row r="57" spans="1:57" s="2" customFormat="1" ht="30" customHeight="1">
      <c r="A57" s="34"/>
      <c r="B57" s="35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9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</row>
    <row r="58" spans="1:57" s="2" customFormat="1" ht="6.75" customHeight="1">
      <c r="A58" s="34"/>
      <c r="B58" s="47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48"/>
      <c r="AH58" s="48"/>
      <c r="AI58" s="48"/>
      <c r="AJ58" s="48"/>
      <c r="AK58" s="48"/>
      <c r="AL58" s="48"/>
      <c r="AM58" s="48"/>
      <c r="AN58" s="48"/>
      <c r="AO58" s="48"/>
      <c r="AP58" s="48"/>
      <c r="AQ58" s="48"/>
      <c r="AR58" s="39"/>
      <c r="AS58" s="34"/>
      <c r="AT58" s="34"/>
      <c r="AU58" s="34"/>
      <c r="AV58" s="34"/>
      <c r="AW58" s="34"/>
      <c r="AX58" s="34"/>
      <c r="AY58" s="34"/>
      <c r="AZ58" s="34"/>
      <c r="BA58" s="34"/>
      <c r="BB58" s="34"/>
      <c r="BC58" s="34"/>
      <c r="BD58" s="34"/>
      <c r="BE58" s="34"/>
    </row>
  </sheetData>
  <sheetProtection sheet="1" objects="1" scenarios="1" formatColumns="0" formatRows="0"/>
  <mergeCells count="46">
    <mergeCell ref="AR2:BE2"/>
    <mergeCell ref="AN56:AP56"/>
    <mergeCell ref="AG56:AM56"/>
    <mergeCell ref="D56:H56"/>
    <mergeCell ref="J56:AF56"/>
    <mergeCell ref="AG54:AM54"/>
    <mergeCell ref="AN54:AP54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L45:AO45"/>
    <mergeCell ref="AM47:AN47"/>
    <mergeCell ref="AM49:AP49"/>
    <mergeCell ref="AS49:AT51"/>
    <mergeCell ref="AM50:AP50"/>
    <mergeCell ref="W33:AE33"/>
    <mergeCell ref="AK33:AO33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</mergeCells>
  <hyperlinks>
    <hyperlink ref="A55" location="'SO 00 - Vedlejší a ostatn...'!C2" display="/"/>
    <hyperlink ref="A56" location="'SO 01 - Víceúčelové hřišt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98"/>
  <sheetViews>
    <sheetView showGridLines="0" zoomScalePageLayoutView="0" workbookViewId="0" topLeftCell="A107">
      <selection activeCell="A1" sqref="A1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01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75" customHeight="1">
      <c r="I2" s="101"/>
      <c r="L2" s="354"/>
      <c r="M2" s="354"/>
      <c r="N2" s="354"/>
      <c r="O2" s="354"/>
      <c r="P2" s="354"/>
      <c r="Q2" s="354"/>
      <c r="R2" s="354"/>
      <c r="S2" s="354"/>
      <c r="T2" s="354"/>
      <c r="U2" s="354"/>
      <c r="V2" s="354"/>
      <c r="AT2" s="17" t="s">
        <v>85</v>
      </c>
    </row>
    <row r="3" spans="2:46" s="1" customFormat="1" ht="6.75" customHeight="1">
      <c r="B3" s="102"/>
      <c r="C3" s="103"/>
      <c r="D3" s="103"/>
      <c r="E3" s="103"/>
      <c r="F3" s="103"/>
      <c r="G3" s="103"/>
      <c r="H3" s="103"/>
      <c r="I3" s="104"/>
      <c r="J3" s="103"/>
      <c r="K3" s="103"/>
      <c r="L3" s="20"/>
      <c r="AT3" s="17" t="s">
        <v>86</v>
      </c>
    </row>
    <row r="4" spans="2:46" s="1" customFormat="1" ht="24.75" customHeight="1">
      <c r="B4" s="20"/>
      <c r="D4" s="105" t="s">
        <v>90</v>
      </c>
      <c r="I4" s="101"/>
      <c r="L4" s="20"/>
      <c r="M4" s="106" t="s">
        <v>10</v>
      </c>
      <c r="AT4" s="17" t="s">
        <v>4</v>
      </c>
    </row>
    <row r="5" spans="2:12" s="1" customFormat="1" ht="6.75" customHeight="1">
      <c r="B5" s="20"/>
      <c r="I5" s="101"/>
      <c r="L5" s="20"/>
    </row>
    <row r="6" spans="2:12" s="1" customFormat="1" ht="12" customHeight="1">
      <c r="B6" s="20"/>
      <c r="D6" s="107" t="s">
        <v>16</v>
      </c>
      <c r="I6" s="101"/>
      <c r="L6" s="20"/>
    </row>
    <row r="7" spans="2:12" s="1" customFormat="1" ht="16.5" customHeight="1">
      <c r="B7" s="20"/>
      <c r="E7" s="355" t="str">
        <f>'Rekapitulace stavby'!K6</f>
        <v>Víceúčelové hřiště Ovesné Kladruby</v>
      </c>
      <c r="F7" s="356"/>
      <c r="G7" s="356"/>
      <c r="H7" s="356"/>
      <c r="I7" s="101"/>
      <c r="L7" s="20"/>
    </row>
    <row r="8" spans="1:31" s="2" customFormat="1" ht="12" customHeight="1">
      <c r="A8" s="34"/>
      <c r="B8" s="39"/>
      <c r="C8" s="34"/>
      <c r="D8" s="107" t="s">
        <v>91</v>
      </c>
      <c r="E8" s="34"/>
      <c r="F8" s="34"/>
      <c r="G8" s="34"/>
      <c r="H8" s="34"/>
      <c r="I8" s="108"/>
      <c r="J8" s="34"/>
      <c r="K8" s="34"/>
      <c r="L8" s="109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>
      <c r="A9" s="34"/>
      <c r="B9" s="39"/>
      <c r="C9" s="34"/>
      <c r="D9" s="34"/>
      <c r="E9" s="357" t="s">
        <v>92</v>
      </c>
      <c r="F9" s="358"/>
      <c r="G9" s="358"/>
      <c r="H9" s="358"/>
      <c r="I9" s="108"/>
      <c r="J9" s="34"/>
      <c r="K9" s="34"/>
      <c r="L9" s="109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1.25">
      <c r="A10" s="34"/>
      <c r="B10" s="39"/>
      <c r="C10" s="34"/>
      <c r="D10" s="34"/>
      <c r="E10" s="34"/>
      <c r="F10" s="34"/>
      <c r="G10" s="34"/>
      <c r="H10" s="34"/>
      <c r="I10" s="108"/>
      <c r="J10" s="34"/>
      <c r="K10" s="34"/>
      <c r="L10" s="109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9"/>
      <c r="C11" s="34"/>
      <c r="D11" s="107" t="s">
        <v>18</v>
      </c>
      <c r="E11" s="34"/>
      <c r="F11" s="110" t="s">
        <v>19</v>
      </c>
      <c r="G11" s="34"/>
      <c r="H11" s="34"/>
      <c r="I11" s="111" t="s">
        <v>20</v>
      </c>
      <c r="J11" s="110" t="s">
        <v>19</v>
      </c>
      <c r="K11" s="34"/>
      <c r="L11" s="109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9"/>
      <c r="C12" s="34"/>
      <c r="D12" s="107" t="s">
        <v>21</v>
      </c>
      <c r="E12" s="34"/>
      <c r="F12" s="110" t="s">
        <v>22</v>
      </c>
      <c r="G12" s="34"/>
      <c r="H12" s="34"/>
      <c r="I12" s="111" t="s">
        <v>23</v>
      </c>
      <c r="J12" s="112" t="str">
        <f>'Rekapitulace stavby'!AN8</f>
        <v>13. 12. 2020</v>
      </c>
      <c r="K12" s="34"/>
      <c r="L12" s="109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5" customHeight="1">
      <c r="A13" s="34"/>
      <c r="B13" s="39"/>
      <c r="C13" s="34"/>
      <c r="D13" s="34"/>
      <c r="E13" s="34"/>
      <c r="F13" s="34"/>
      <c r="G13" s="34"/>
      <c r="H13" s="34"/>
      <c r="I13" s="108"/>
      <c r="J13" s="34"/>
      <c r="K13" s="34"/>
      <c r="L13" s="109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07" t="s">
        <v>25</v>
      </c>
      <c r="E14" s="34"/>
      <c r="F14" s="34"/>
      <c r="G14" s="34"/>
      <c r="H14" s="34"/>
      <c r="I14" s="111" t="s">
        <v>26</v>
      </c>
      <c r="J14" s="110" t="s">
        <v>27</v>
      </c>
      <c r="K14" s="34"/>
      <c r="L14" s="109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9"/>
      <c r="C15" s="34"/>
      <c r="D15" s="34"/>
      <c r="E15" s="110" t="s">
        <v>28</v>
      </c>
      <c r="F15" s="34"/>
      <c r="G15" s="34"/>
      <c r="H15" s="34"/>
      <c r="I15" s="111" t="s">
        <v>29</v>
      </c>
      <c r="J15" s="110" t="s">
        <v>30</v>
      </c>
      <c r="K15" s="34"/>
      <c r="L15" s="109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75" customHeight="1">
      <c r="A16" s="34"/>
      <c r="B16" s="39"/>
      <c r="C16" s="34"/>
      <c r="D16" s="34"/>
      <c r="E16" s="34"/>
      <c r="F16" s="34"/>
      <c r="G16" s="34"/>
      <c r="H16" s="34"/>
      <c r="I16" s="108"/>
      <c r="J16" s="34"/>
      <c r="K16" s="34"/>
      <c r="L16" s="109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07" t="s">
        <v>31</v>
      </c>
      <c r="E17" s="34"/>
      <c r="F17" s="34"/>
      <c r="G17" s="34"/>
      <c r="H17" s="34"/>
      <c r="I17" s="111" t="s">
        <v>26</v>
      </c>
      <c r="J17" s="30" t="str">
        <f>'Rekapitulace stavby'!AN13</f>
        <v>Vyplň údaj</v>
      </c>
      <c r="K17" s="34"/>
      <c r="L17" s="109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359" t="str">
        <f>'Rekapitulace stavby'!E14</f>
        <v>Vyplň údaj</v>
      </c>
      <c r="F18" s="360"/>
      <c r="G18" s="360"/>
      <c r="H18" s="360"/>
      <c r="I18" s="111" t="s">
        <v>29</v>
      </c>
      <c r="J18" s="30" t="str">
        <f>'Rekapitulace stavby'!AN14</f>
        <v>Vyplň údaj</v>
      </c>
      <c r="K18" s="34"/>
      <c r="L18" s="109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75" customHeight="1">
      <c r="A19" s="34"/>
      <c r="B19" s="39"/>
      <c r="C19" s="34"/>
      <c r="D19" s="34"/>
      <c r="E19" s="34"/>
      <c r="F19" s="34"/>
      <c r="G19" s="34"/>
      <c r="H19" s="34"/>
      <c r="I19" s="108"/>
      <c r="J19" s="34"/>
      <c r="K19" s="34"/>
      <c r="L19" s="109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07" t="s">
        <v>33</v>
      </c>
      <c r="E20" s="34"/>
      <c r="F20" s="34"/>
      <c r="G20" s="34"/>
      <c r="H20" s="34"/>
      <c r="I20" s="111" t="s">
        <v>26</v>
      </c>
      <c r="J20" s="110" t="s">
        <v>34</v>
      </c>
      <c r="K20" s="34"/>
      <c r="L20" s="109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10" t="s">
        <v>35</v>
      </c>
      <c r="F21" s="34"/>
      <c r="G21" s="34"/>
      <c r="H21" s="34"/>
      <c r="I21" s="111" t="s">
        <v>29</v>
      </c>
      <c r="J21" s="110" t="s">
        <v>36</v>
      </c>
      <c r="K21" s="34"/>
      <c r="L21" s="109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75" customHeight="1">
      <c r="A22" s="34"/>
      <c r="B22" s="39"/>
      <c r="C22" s="34"/>
      <c r="D22" s="34"/>
      <c r="E22" s="34"/>
      <c r="F22" s="34"/>
      <c r="G22" s="34"/>
      <c r="H22" s="34"/>
      <c r="I22" s="108"/>
      <c r="J22" s="34"/>
      <c r="K22" s="34"/>
      <c r="L22" s="109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07" t="s">
        <v>38</v>
      </c>
      <c r="E23" s="34"/>
      <c r="F23" s="34"/>
      <c r="G23" s="34"/>
      <c r="H23" s="34"/>
      <c r="I23" s="111" t="s">
        <v>26</v>
      </c>
      <c r="J23" s="110" t="s">
        <v>19</v>
      </c>
      <c r="K23" s="34"/>
      <c r="L23" s="109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10" t="s">
        <v>39</v>
      </c>
      <c r="F24" s="34"/>
      <c r="G24" s="34"/>
      <c r="H24" s="34"/>
      <c r="I24" s="111" t="s">
        <v>29</v>
      </c>
      <c r="J24" s="110" t="s">
        <v>19</v>
      </c>
      <c r="K24" s="34"/>
      <c r="L24" s="109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75" customHeight="1">
      <c r="A25" s="34"/>
      <c r="B25" s="39"/>
      <c r="C25" s="34"/>
      <c r="D25" s="34"/>
      <c r="E25" s="34"/>
      <c r="F25" s="34"/>
      <c r="G25" s="34"/>
      <c r="H25" s="34"/>
      <c r="I25" s="108"/>
      <c r="J25" s="34"/>
      <c r="K25" s="34"/>
      <c r="L25" s="109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07" t="s">
        <v>40</v>
      </c>
      <c r="E26" s="34"/>
      <c r="F26" s="34"/>
      <c r="G26" s="34"/>
      <c r="H26" s="34"/>
      <c r="I26" s="108"/>
      <c r="J26" s="34"/>
      <c r="K26" s="34"/>
      <c r="L26" s="109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113"/>
      <c r="B27" s="114"/>
      <c r="C27" s="113"/>
      <c r="D27" s="113"/>
      <c r="E27" s="361" t="s">
        <v>19</v>
      </c>
      <c r="F27" s="361"/>
      <c r="G27" s="361"/>
      <c r="H27" s="361"/>
      <c r="I27" s="115"/>
      <c r="J27" s="113"/>
      <c r="K27" s="113"/>
      <c r="L27" s="116"/>
      <c r="S27" s="113"/>
      <c r="T27" s="113"/>
      <c r="U27" s="113"/>
      <c r="V27" s="113"/>
      <c r="W27" s="113"/>
      <c r="X27" s="113"/>
      <c r="Y27" s="113"/>
      <c r="Z27" s="113"/>
      <c r="AA27" s="113"/>
      <c r="AB27" s="113"/>
      <c r="AC27" s="113"/>
      <c r="AD27" s="113"/>
      <c r="AE27" s="113"/>
    </row>
    <row r="28" spans="1:31" s="2" customFormat="1" ht="6.75" customHeight="1">
      <c r="A28" s="34"/>
      <c r="B28" s="39"/>
      <c r="C28" s="34"/>
      <c r="D28" s="34"/>
      <c r="E28" s="34"/>
      <c r="F28" s="34"/>
      <c r="G28" s="34"/>
      <c r="H28" s="34"/>
      <c r="I28" s="108"/>
      <c r="J28" s="34"/>
      <c r="K28" s="34"/>
      <c r="L28" s="109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75" customHeight="1">
      <c r="A29" s="34"/>
      <c r="B29" s="39"/>
      <c r="C29" s="34"/>
      <c r="D29" s="117"/>
      <c r="E29" s="117"/>
      <c r="F29" s="117"/>
      <c r="G29" s="117"/>
      <c r="H29" s="117"/>
      <c r="I29" s="118"/>
      <c r="J29" s="117"/>
      <c r="K29" s="117"/>
      <c r="L29" s="109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4.75" customHeight="1">
      <c r="A30" s="34"/>
      <c r="B30" s="39"/>
      <c r="C30" s="34"/>
      <c r="D30" s="119" t="s">
        <v>42</v>
      </c>
      <c r="E30" s="34"/>
      <c r="F30" s="34"/>
      <c r="G30" s="34"/>
      <c r="H30" s="34"/>
      <c r="I30" s="108"/>
      <c r="J30" s="120">
        <f>ROUND(J83,2)</f>
        <v>0</v>
      </c>
      <c r="K30" s="34"/>
      <c r="L30" s="109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75" customHeight="1">
      <c r="A31" s="34"/>
      <c r="B31" s="39"/>
      <c r="C31" s="34"/>
      <c r="D31" s="117"/>
      <c r="E31" s="117"/>
      <c r="F31" s="117"/>
      <c r="G31" s="117"/>
      <c r="H31" s="117"/>
      <c r="I31" s="118"/>
      <c r="J31" s="117"/>
      <c r="K31" s="117"/>
      <c r="L31" s="109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25" customHeight="1">
      <c r="A32" s="34"/>
      <c r="B32" s="39"/>
      <c r="C32" s="34"/>
      <c r="D32" s="34"/>
      <c r="E32" s="34"/>
      <c r="F32" s="121" t="s">
        <v>44</v>
      </c>
      <c r="G32" s="34"/>
      <c r="H32" s="34"/>
      <c r="I32" s="122" t="s">
        <v>43</v>
      </c>
      <c r="J32" s="121" t="s">
        <v>45</v>
      </c>
      <c r="K32" s="34"/>
      <c r="L32" s="109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25" customHeight="1">
      <c r="A33" s="34"/>
      <c r="B33" s="39"/>
      <c r="C33" s="34"/>
      <c r="D33" s="123" t="s">
        <v>46</v>
      </c>
      <c r="E33" s="107" t="s">
        <v>47</v>
      </c>
      <c r="F33" s="124">
        <f>ROUND((SUM(BE83:BE97)),2)</f>
        <v>0</v>
      </c>
      <c r="G33" s="34"/>
      <c r="H33" s="34"/>
      <c r="I33" s="125">
        <v>0.21</v>
      </c>
      <c r="J33" s="124">
        <f>ROUND(((SUM(BE83:BE97))*I33),2)</f>
        <v>0</v>
      </c>
      <c r="K33" s="34"/>
      <c r="L33" s="109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25" customHeight="1">
      <c r="A34" s="34"/>
      <c r="B34" s="39"/>
      <c r="C34" s="34"/>
      <c r="D34" s="34"/>
      <c r="E34" s="107" t="s">
        <v>48</v>
      </c>
      <c r="F34" s="124">
        <f>ROUND((SUM(BF83:BF97)),2)</f>
        <v>0</v>
      </c>
      <c r="G34" s="34"/>
      <c r="H34" s="34"/>
      <c r="I34" s="125">
        <v>0.15</v>
      </c>
      <c r="J34" s="124">
        <f>ROUND(((SUM(BF83:BF97))*I34),2)</f>
        <v>0</v>
      </c>
      <c r="K34" s="34"/>
      <c r="L34" s="109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25" customHeight="1" hidden="1">
      <c r="A35" s="34"/>
      <c r="B35" s="39"/>
      <c r="C35" s="34"/>
      <c r="D35" s="34"/>
      <c r="E35" s="107" t="s">
        <v>49</v>
      </c>
      <c r="F35" s="124">
        <f>ROUND((SUM(BG83:BG97)),2)</f>
        <v>0</v>
      </c>
      <c r="G35" s="34"/>
      <c r="H35" s="34"/>
      <c r="I35" s="125">
        <v>0.21</v>
      </c>
      <c r="J35" s="124">
        <f>0</f>
        <v>0</v>
      </c>
      <c r="K35" s="34"/>
      <c r="L35" s="109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25" customHeight="1" hidden="1">
      <c r="A36" s="34"/>
      <c r="B36" s="39"/>
      <c r="C36" s="34"/>
      <c r="D36" s="34"/>
      <c r="E36" s="107" t="s">
        <v>50</v>
      </c>
      <c r="F36" s="124">
        <f>ROUND((SUM(BH83:BH97)),2)</f>
        <v>0</v>
      </c>
      <c r="G36" s="34"/>
      <c r="H36" s="34"/>
      <c r="I36" s="125">
        <v>0.15</v>
      </c>
      <c r="J36" s="124">
        <f>0</f>
        <v>0</v>
      </c>
      <c r="K36" s="34"/>
      <c r="L36" s="109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25" customHeight="1" hidden="1">
      <c r="A37" s="34"/>
      <c r="B37" s="39"/>
      <c r="C37" s="34"/>
      <c r="D37" s="34"/>
      <c r="E37" s="107" t="s">
        <v>51</v>
      </c>
      <c r="F37" s="124">
        <f>ROUND((SUM(BI83:BI97)),2)</f>
        <v>0</v>
      </c>
      <c r="G37" s="34"/>
      <c r="H37" s="34"/>
      <c r="I37" s="125">
        <v>0</v>
      </c>
      <c r="J37" s="124">
        <f>0</f>
        <v>0</v>
      </c>
      <c r="K37" s="34"/>
      <c r="L37" s="109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75" customHeight="1">
      <c r="A38" s="34"/>
      <c r="B38" s="39"/>
      <c r="C38" s="34"/>
      <c r="D38" s="34"/>
      <c r="E38" s="34"/>
      <c r="F38" s="34"/>
      <c r="G38" s="34"/>
      <c r="H38" s="34"/>
      <c r="I38" s="108"/>
      <c r="J38" s="34"/>
      <c r="K38" s="34"/>
      <c r="L38" s="109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4.75" customHeight="1">
      <c r="A39" s="34"/>
      <c r="B39" s="39"/>
      <c r="C39" s="126"/>
      <c r="D39" s="127" t="s">
        <v>52</v>
      </c>
      <c r="E39" s="128"/>
      <c r="F39" s="128"/>
      <c r="G39" s="129" t="s">
        <v>53</v>
      </c>
      <c r="H39" s="130" t="s">
        <v>54</v>
      </c>
      <c r="I39" s="131"/>
      <c r="J39" s="132">
        <f>SUM(J30:J37)</f>
        <v>0</v>
      </c>
      <c r="K39" s="133"/>
      <c r="L39" s="109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25" customHeight="1">
      <c r="A40" s="34"/>
      <c r="B40" s="134"/>
      <c r="C40" s="135"/>
      <c r="D40" s="135"/>
      <c r="E40" s="135"/>
      <c r="F40" s="135"/>
      <c r="G40" s="135"/>
      <c r="H40" s="135"/>
      <c r="I40" s="136"/>
      <c r="J40" s="135"/>
      <c r="K40" s="135"/>
      <c r="L40" s="109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4" spans="1:31" s="2" customFormat="1" ht="6.75" customHeight="1">
      <c r="A44" s="34"/>
      <c r="B44" s="137"/>
      <c r="C44" s="138"/>
      <c r="D44" s="138"/>
      <c r="E44" s="138"/>
      <c r="F44" s="138"/>
      <c r="G44" s="138"/>
      <c r="H44" s="138"/>
      <c r="I44" s="139"/>
      <c r="J44" s="138"/>
      <c r="K44" s="138"/>
      <c r="L44" s="109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</row>
    <row r="45" spans="1:31" s="2" customFormat="1" ht="24.75" customHeight="1">
      <c r="A45" s="34"/>
      <c r="B45" s="35"/>
      <c r="C45" s="23" t="s">
        <v>93</v>
      </c>
      <c r="D45" s="36"/>
      <c r="E45" s="36"/>
      <c r="F45" s="36"/>
      <c r="G45" s="36"/>
      <c r="H45" s="36"/>
      <c r="I45" s="108"/>
      <c r="J45" s="36"/>
      <c r="K45" s="36"/>
      <c r="L45" s="109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</row>
    <row r="46" spans="1:31" s="2" customFormat="1" ht="6.75" customHeight="1">
      <c r="A46" s="34"/>
      <c r="B46" s="35"/>
      <c r="C46" s="36"/>
      <c r="D46" s="36"/>
      <c r="E46" s="36"/>
      <c r="F46" s="36"/>
      <c r="G46" s="36"/>
      <c r="H46" s="36"/>
      <c r="I46" s="108"/>
      <c r="J46" s="36"/>
      <c r="K46" s="36"/>
      <c r="L46" s="109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</row>
    <row r="47" spans="1:31" s="2" customFormat="1" ht="12" customHeight="1">
      <c r="A47" s="34"/>
      <c r="B47" s="35"/>
      <c r="C47" s="29" t="s">
        <v>16</v>
      </c>
      <c r="D47" s="36"/>
      <c r="E47" s="36"/>
      <c r="F47" s="36"/>
      <c r="G47" s="36"/>
      <c r="H47" s="36"/>
      <c r="I47" s="108"/>
      <c r="J47" s="36"/>
      <c r="K47" s="36"/>
      <c r="L47" s="109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</row>
    <row r="48" spans="1:31" s="2" customFormat="1" ht="16.5" customHeight="1">
      <c r="A48" s="34"/>
      <c r="B48" s="35"/>
      <c r="C48" s="36"/>
      <c r="D48" s="36"/>
      <c r="E48" s="362" t="str">
        <f>E7</f>
        <v>Víceúčelové hřiště Ovesné Kladruby</v>
      </c>
      <c r="F48" s="363"/>
      <c r="G48" s="363"/>
      <c r="H48" s="363"/>
      <c r="I48" s="108"/>
      <c r="J48" s="36"/>
      <c r="K48" s="36"/>
      <c r="L48" s="109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</row>
    <row r="49" spans="1:31" s="2" customFormat="1" ht="12" customHeight="1">
      <c r="A49" s="34"/>
      <c r="B49" s="35"/>
      <c r="C49" s="29" t="s">
        <v>91</v>
      </c>
      <c r="D49" s="36"/>
      <c r="E49" s="36"/>
      <c r="F49" s="36"/>
      <c r="G49" s="36"/>
      <c r="H49" s="36"/>
      <c r="I49" s="108"/>
      <c r="J49" s="36"/>
      <c r="K49" s="36"/>
      <c r="L49" s="109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</row>
    <row r="50" spans="1:31" s="2" customFormat="1" ht="16.5" customHeight="1">
      <c r="A50" s="34"/>
      <c r="B50" s="35"/>
      <c r="C50" s="36"/>
      <c r="D50" s="36"/>
      <c r="E50" s="334" t="str">
        <f>E9</f>
        <v>SO 00 - Vedlejší a ostatní náklady</v>
      </c>
      <c r="F50" s="364"/>
      <c r="G50" s="364"/>
      <c r="H50" s="364"/>
      <c r="I50" s="108"/>
      <c r="J50" s="36"/>
      <c r="K50" s="36"/>
      <c r="L50" s="109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</row>
    <row r="51" spans="1:31" s="2" customFormat="1" ht="6.75" customHeight="1">
      <c r="A51" s="34"/>
      <c r="B51" s="35"/>
      <c r="C51" s="36"/>
      <c r="D51" s="36"/>
      <c r="E51" s="36"/>
      <c r="F51" s="36"/>
      <c r="G51" s="36"/>
      <c r="H51" s="36"/>
      <c r="I51" s="108"/>
      <c r="J51" s="36"/>
      <c r="K51" s="36"/>
      <c r="L51" s="109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</row>
    <row r="52" spans="1:31" s="2" customFormat="1" ht="12" customHeight="1">
      <c r="A52" s="34"/>
      <c r="B52" s="35"/>
      <c r="C52" s="29" t="s">
        <v>21</v>
      </c>
      <c r="D52" s="36"/>
      <c r="E52" s="36"/>
      <c r="F52" s="27" t="str">
        <f>F12</f>
        <v>Ovesné Kladruby</v>
      </c>
      <c r="G52" s="36"/>
      <c r="H52" s="36"/>
      <c r="I52" s="111" t="s">
        <v>23</v>
      </c>
      <c r="J52" s="59" t="str">
        <f>IF(J12="","",J12)</f>
        <v>13. 12. 2020</v>
      </c>
      <c r="K52" s="36"/>
      <c r="L52" s="109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</row>
    <row r="53" spans="1:31" s="2" customFormat="1" ht="6.75" customHeight="1">
      <c r="A53" s="34"/>
      <c r="B53" s="35"/>
      <c r="C53" s="36"/>
      <c r="D53" s="36"/>
      <c r="E53" s="36"/>
      <c r="F53" s="36"/>
      <c r="G53" s="36"/>
      <c r="H53" s="36"/>
      <c r="I53" s="108"/>
      <c r="J53" s="36"/>
      <c r="K53" s="36"/>
      <c r="L53" s="109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</row>
    <row r="54" spans="1:31" s="2" customFormat="1" ht="15" customHeight="1">
      <c r="A54" s="34"/>
      <c r="B54" s="35"/>
      <c r="C54" s="29" t="s">
        <v>25</v>
      </c>
      <c r="D54" s="36"/>
      <c r="E54" s="36"/>
      <c r="F54" s="27" t="str">
        <f>E15</f>
        <v>Obec Ovesné Kladruby</v>
      </c>
      <c r="G54" s="36"/>
      <c r="H54" s="36"/>
      <c r="I54" s="111" t="s">
        <v>33</v>
      </c>
      <c r="J54" s="32" t="str">
        <f>E21</f>
        <v>Eva Palová</v>
      </c>
      <c r="K54" s="36"/>
      <c r="L54" s="109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</row>
    <row r="55" spans="1:31" s="2" customFormat="1" ht="15" customHeight="1">
      <c r="A55" s="34"/>
      <c r="B55" s="35"/>
      <c r="C55" s="29" t="s">
        <v>31</v>
      </c>
      <c r="D55" s="36"/>
      <c r="E55" s="36"/>
      <c r="F55" s="27" t="str">
        <f>IF(E18="","",E18)</f>
        <v>Vyplň údaj</v>
      </c>
      <c r="G55" s="36"/>
      <c r="H55" s="36"/>
      <c r="I55" s="111" t="s">
        <v>38</v>
      </c>
      <c r="J55" s="32" t="str">
        <f>E24</f>
        <v>Marek Pala</v>
      </c>
      <c r="K55" s="36"/>
      <c r="L55" s="109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</row>
    <row r="56" spans="1:31" s="2" customFormat="1" ht="9.75" customHeight="1">
      <c r="A56" s="34"/>
      <c r="B56" s="35"/>
      <c r="C56" s="36"/>
      <c r="D56" s="36"/>
      <c r="E56" s="36"/>
      <c r="F56" s="36"/>
      <c r="G56" s="36"/>
      <c r="H56" s="36"/>
      <c r="I56" s="108"/>
      <c r="J56" s="36"/>
      <c r="K56" s="36"/>
      <c r="L56" s="109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</row>
    <row r="57" spans="1:31" s="2" customFormat="1" ht="29.25" customHeight="1">
      <c r="A57" s="34"/>
      <c r="B57" s="35"/>
      <c r="C57" s="140" t="s">
        <v>94</v>
      </c>
      <c r="D57" s="141"/>
      <c r="E57" s="141"/>
      <c r="F57" s="141"/>
      <c r="G57" s="141"/>
      <c r="H57" s="141"/>
      <c r="I57" s="142"/>
      <c r="J57" s="143" t="s">
        <v>95</v>
      </c>
      <c r="K57" s="141"/>
      <c r="L57" s="109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</row>
    <row r="58" spans="1:31" s="2" customFormat="1" ht="9.75" customHeight="1">
      <c r="A58" s="34"/>
      <c r="B58" s="35"/>
      <c r="C58" s="36"/>
      <c r="D58" s="36"/>
      <c r="E58" s="36"/>
      <c r="F58" s="36"/>
      <c r="G58" s="36"/>
      <c r="H58" s="36"/>
      <c r="I58" s="108"/>
      <c r="J58" s="36"/>
      <c r="K58" s="36"/>
      <c r="L58" s="109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</row>
    <row r="59" spans="1:47" s="2" customFormat="1" ht="22.5" customHeight="1">
      <c r="A59" s="34"/>
      <c r="B59" s="35"/>
      <c r="C59" s="144" t="s">
        <v>74</v>
      </c>
      <c r="D59" s="36"/>
      <c r="E59" s="36"/>
      <c r="F59" s="36"/>
      <c r="G59" s="36"/>
      <c r="H59" s="36"/>
      <c r="I59" s="108"/>
      <c r="J59" s="77">
        <f>J83</f>
        <v>0</v>
      </c>
      <c r="K59" s="36"/>
      <c r="L59" s="109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U59" s="17" t="s">
        <v>96</v>
      </c>
    </row>
    <row r="60" spans="2:12" s="9" customFormat="1" ht="24.75" customHeight="1">
      <c r="B60" s="145"/>
      <c r="C60" s="146"/>
      <c r="D60" s="147" t="s">
        <v>97</v>
      </c>
      <c r="E60" s="148"/>
      <c r="F60" s="148"/>
      <c r="G60" s="148"/>
      <c r="H60" s="148"/>
      <c r="I60" s="149"/>
      <c r="J60" s="150">
        <f>J84</f>
        <v>0</v>
      </c>
      <c r="K60" s="146"/>
      <c r="L60" s="151"/>
    </row>
    <row r="61" spans="2:12" s="10" customFormat="1" ht="19.5" customHeight="1">
      <c r="B61" s="152"/>
      <c r="C61" s="153"/>
      <c r="D61" s="154" t="s">
        <v>98</v>
      </c>
      <c r="E61" s="155"/>
      <c r="F61" s="155"/>
      <c r="G61" s="155"/>
      <c r="H61" s="155"/>
      <c r="I61" s="156"/>
      <c r="J61" s="157">
        <f>J85</f>
        <v>0</v>
      </c>
      <c r="K61" s="153"/>
      <c r="L61" s="158"/>
    </row>
    <row r="62" spans="2:12" s="10" customFormat="1" ht="19.5" customHeight="1">
      <c r="B62" s="152"/>
      <c r="C62" s="153"/>
      <c r="D62" s="154" t="s">
        <v>99</v>
      </c>
      <c r="E62" s="155"/>
      <c r="F62" s="155"/>
      <c r="G62" s="155"/>
      <c r="H62" s="155"/>
      <c r="I62" s="156"/>
      <c r="J62" s="157">
        <f>J88</f>
        <v>0</v>
      </c>
      <c r="K62" s="153"/>
      <c r="L62" s="158"/>
    </row>
    <row r="63" spans="2:12" s="10" customFormat="1" ht="19.5" customHeight="1">
      <c r="B63" s="152"/>
      <c r="C63" s="153"/>
      <c r="D63" s="154" t="s">
        <v>100</v>
      </c>
      <c r="E63" s="155"/>
      <c r="F63" s="155"/>
      <c r="G63" s="155"/>
      <c r="H63" s="155"/>
      <c r="I63" s="156"/>
      <c r="J63" s="157">
        <f>J92</f>
        <v>0</v>
      </c>
      <c r="K63" s="153"/>
      <c r="L63" s="158"/>
    </row>
    <row r="64" spans="1:31" s="2" customFormat="1" ht="21.75" customHeight="1">
      <c r="A64" s="34"/>
      <c r="B64" s="35"/>
      <c r="C64" s="36"/>
      <c r="D64" s="36"/>
      <c r="E64" s="36"/>
      <c r="F64" s="36"/>
      <c r="G64" s="36"/>
      <c r="H64" s="36"/>
      <c r="I64" s="108"/>
      <c r="J64" s="36"/>
      <c r="K64" s="36"/>
      <c r="L64" s="109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</row>
    <row r="65" spans="1:31" s="2" customFormat="1" ht="6.75" customHeight="1">
      <c r="A65" s="34"/>
      <c r="B65" s="47"/>
      <c r="C65" s="48"/>
      <c r="D65" s="48"/>
      <c r="E65" s="48"/>
      <c r="F65" s="48"/>
      <c r="G65" s="48"/>
      <c r="H65" s="48"/>
      <c r="I65" s="136"/>
      <c r="J65" s="48"/>
      <c r="K65" s="48"/>
      <c r="L65" s="109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9" spans="1:31" s="2" customFormat="1" ht="6.75" customHeight="1">
      <c r="A69" s="34"/>
      <c r="B69" s="49"/>
      <c r="C69" s="50"/>
      <c r="D69" s="50"/>
      <c r="E69" s="50"/>
      <c r="F69" s="50"/>
      <c r="G69" s="50"/>
      <c r="H69" s="50"/>
      <c r="I69" s="139"/>
      <c r="J69" s="50"/>
      <c r="K69" s="50"/>
      <c r="L69" s="109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</row>
    <row r="70" spans="1:31" s="2" customFormat="1" ht="24.75" customHeight="1">
      <c r="A70" s="34"/>
      <c r="B70" s="35"/>
      <c r="C70" s="23" t="s">
        <v>101</v>
      </c>
      <c r="D70" s="36"/>
      <c r="E70" s="36"/>
      <c r="F70" s="36"/>
      <c r="G70" s="36"/>
      <c r="H70" s="36"/>
      <c r="I70" s="108"/>
      <c r="J70" s="36"/>
      <c r="K70" s="36"/>
      <c r="L70" s="109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</row>
    <row r="71" spans="1:31" s="2" customFormat="1" ht="6.75" customHeight="1">
      <c r="A71" s="34"/>
      <c r="B71" s="35"/>
      <c r="C71" s="36"/>
      <c r="D71" s="36"/>
      <c r="E71" s="36"/>
      <c r="F71" s="36"/>
      <c r="G71" s="36"/>
      <c r="H71" s="36"/>
      <c r="I71" s="108"/>
      <c r="J71" s="36"/>
      <c r="K71" s="36"/>
      <c r="L71" s="109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</row>
    <row r="72" spans="1:31" s="2" customFormat="1" ht="12" customHeight="1">
      <c r="A72" s="34"/>
      <c r="B72" s="35"/>
      <c r="C72" s="29" t="s">
        <v>16</v>
      </c>
      <c r="D72" s="36"/>
      <c r="E72" s="36"/>
      <c r="F72" s="36"/>
      <c r="G72" s="36"/>
      <c r="H72" s="36"/>
      <c r="I72" s="108"/>
      <c r="J72" s="36"/>
      <c r="K72" s="36"/>
      <c r="L72" s="109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</row>
    <row r="73" spans="1:31" s="2" customFormat="1" ht="16.5" customHeight="1">
      <c r="A73" s="34"/>
      <c r="B73" s="35"/>
      <c r="C73" s="36"/>
      <c r="D73" s="36"/>
      <c r="E73" s="362" t="str">
        <f>E7</f>
        <v>Víceúčelové hřiště Ovesné Kladruby</v>
      </c>
      <c r="F73" s="363"/>
      <c r="G73" s="363"/>
      <c r="H73" s="363"/>
      <c r="I73" s="108"/>
      <c r="J73" s="36"/>
      <c r="K73" s="36"/>
      <c r="L73" s="109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</row>
    <row r="74" spans="1:31" s="2" customFormat="1" ht="12" customHeight="1">
      <c r="A74" s="34"/>
      <c r="B74" s="35"/>
      <c r="C74" s="29" t="s">
        <v>91</v>
      </c>
      <c r="D74" s="36"/>
      <c r="E74" s="36"/>
      <c r="F74" s="36"/>
      <c r="G74" s="36"/>
      <c r="H74" s="36"/>
      <c r="I74" s="108"/>
      <c r="J74" s="36"/>
      <c r="K74" s="36"/>
      <c r="L74" s="109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</row>
    <row r="75" spans="1:31" s="2" customFormat="1" ht="16.5" customHeight="1">
      <c r="A75" s="34"/>
      <c r="B75" s="35"/>
      <c r="C75" s="36"/>
      <c r="D75" s="36"/>
      <c r="E75" s="334" t="str">
        <f>E9</f>
        <v>SO 00 - Vedlejší a ostatní náklady</v>
      </c>
      <c r="F75" s="364"/>
      <c r="G75" s="364"/>
      <c r="H75" s="364"/>
      <c r="I75" s="108"/>
      <c r="J75" s="36"/>
      <c r="K75" s="36"/>
      <c r="L75" s="109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</row>
    <row r="76" spans="1:31" s="2" customFormat="1" ht="6.75" customHeight="1">
      <c r="A76" s="34"/>
      <c r="B76" s="35"/>
      <c r="C76" s="36"/>
      <c r="D76" s="36"/>
      <c r="E76" s="36"/>
      <c r="F76" s="36"/>
      <c r="G76" s="36"/>
      <c r="H76" s="36"/>
      <c r="I76" s="108"/>
      <c r="J76" s="36"/>
      <c r="K76" s="36"/>
      <c r="L76" s="109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2" customHeight="1">
      <c r="A77" s="34"/>
      <c r="B77" s="35"/>
      <c r="C77" s="29" t="s">
        <v>21</v>
      </c>
      <c r="D77" s="36"/>
      <c r="E77" s="36"/>
      <c r="F77" s="27" t="str">
        <f>F12</f>
        <v>Ovesné Kladruby</v>
      </c>
      <c r="G77" s="36"/>
      <c r="H77" s="36"/>
      <c r="I77" s="111" t="s">
        <v>23</v>
      </c>
      <c r="J77" s="59" t="str">
        <f>IF(J12="","",J12)</f>
        <v>13. 12. 2020</v>
      </c>
      <c r="K77" s="36"/>
      <c r="L77" s="109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78" spans="1:31" s="2" customFormat="1" ht="6.75" customHeight="1">
      <c r="A78" s="34"/>
      <c r="B78" s="35"/>
      <c r="C78" s="36"/>
      <c r="D78" s="36"/>
      <c r="E78" s="36"/>
      <c r="F78" s="36"/>
      <c r="G78" s="36"/>
      <c r="H78" s="36"/>
      <c r="I78" s="108"/>
      <c r="J78" s="36"/>
      <c r="K78" s="36"/>
      <c r="L78" s="109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</row>
    <row r="79" spans="1:31" s="2" customFormat="1" ht="15" customHeight="1">
      <c r="A79" s="34"/>
      <c r="B79" s="35"/>
      <c r="C79" s="29" t="s">
        <v>25</v>
      </c>
      <c r="D79" s="36"/>
      <c r="E79" s="36"/>
      <c r="F79" s="27" t="str">
        <f>E15</f>
        <v>Obec Ovesné Kladruby</v>
      </c>
      <c r="G79" s="36"/>
      <c r="H79" s="36"/>
      <c r="I79" s="111" t="s">
        <v>33</v>
      </c>
      <c r="J79" s="32" t="str">
        <f>E21</f>
        <v>Eva Palová</v>
      </c>
      <c r="K79" s="36"/>
      <c r="L79" s="109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</row>
    <row r="80" spans="1:31" s="2" customFormat="1" ht="15" customHeight="1">
      <c r="A80" s="34"/>
      <c r="B80" s="35"/>
      <c r="C80" s="29" t="s">
        <v>31</v>
      </c>
      <c r="D80" s="36"/>
      <c r="E80" s="36"/>
      <c r="F80" s="27" t="str">
        <f>IF(E18="","",E18)</f>
        <v>Vyplň údaj</v>
      </c>
      <c r="G80" s="36"/>
      <c r="H80" s="36"/>
      <c r="I80" s="111" t="s">
        <v>38</v>
      </c>
      <c r="J80" s="32" t="str">
        <f>E24</f>
        <v>Marek Pala</v>
      </c>
      <c r="K80" s="36"/>
      <c r="L80" s="109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</row>
    <row r="81" spans="1:31" s="2" customFormat="1" ht="9.75" customHeight="1">
      <c r="A81" s="34"/>
      <c r="B81" s="35"/>
      <c r="C81" s="36"/>
      <c r="D81" s="36"/>
      <c r="E81" s="36"/>
      <c r="F81" s="36"/>
      <c r="G81" s="36"/>
      <c r="H81" s="36"/>
      <c r="I81" s="108"/>
      <c r="J81" s="36"/>
      <c r="K81" s="36"/>
      <c r="L81" s="109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11" customFormat="1" ht="29.25" customHeight="1">
      <c r="A82" s="159"/>
      <c r="B82" s="160"/>
      <c r="C82" s="161" t="s">
        <v>102</v>
      </c>
      <c r="D82" s="162" t="s">
        <v>61</v>
      </c>
      <c r="E82" s="162" t="s">
        <v>57</v>
      </c>
      <c r="F82" s="162" t="s">
        <v>58</v>
      </c>
      <c r="G82" s="162" t="s">
        <v>103</v>
      </c>
      <c r="H82" s="162" t="s">
        <v>104</v>
      </c>
      <c r="I82" s="163" t="s">
        <v>105</v>
      </c>
      <c r="J82" s="162" t="s">
        <v>95</v>
      </c>
      <c r="K82" s="164" t="s">
        <v>106</v>
      </c>
      <c r="L82" s="165"/>
      <c r="M82" s="68" t="s">
        <v>19</v>
      </c>
      <c r="N82" s="69" t="s">
        <v>46</v>
      </c>
      <c r="O82" s="69" t="s">
        <v>107</v>
      </c>
      <c r="P82" s="69" t="s">
        <v>108</v>
      </c>
      <c r="Q82" s="69" t="s">
        <v>109</v>
      </c>
      <c r="R82" s="69" t="s">
        <v>110</v>
      </c>
      <c r="S82" s="69" t="s">
        <v>111</v>
      </c>
      <c r="T82" s="70" t="s">
        <v>112</v>
      </c>
      <c r="U82" s="159"/>
      <c r="V82" s="159"/>
      <c r="W82" s="159"/>
      <c r="X82" s="159"/>
      <c r="Y82" s="159"/>
      <c r="Z82" s="159"/>
      <c r="AA82" s="159"/>
      <c r="AB82" s="159"/>
      <c r="AC82" s="159"/>
      <c r="AD82" s="159"/>
      <c r="AE82" s="159"/>
    </row>
    <row r="83" spans="1:63" s="2" customFormat="1" ht="22.5" customHeight="1">
      <c r="A83" s="34"/>
      <c r="B83" s="35"/>
      <c r="C83" s="75" t="s">
        <v>113</v>
      </c>
      <c r="D83" s="36"/>
      <c r="E83" s="36"/>
      <c r="F83" s="36"/>
      <c r="G83" s="36"/>
      <c r="H83" s="36"/>
      <c r="I83" s="108"/>
      <c r="J83" s="166">
        <f>BK83</f>
        <v>0</v>
      </c>
      <c r="K83" s="36"/>
      <c r="L83" s="39"/>
      <c r="M83" s="71"/>
      <c r="N83" s="167"/>
      <c r="O83" s="72"/>
      <c r="P83" s="168">
        <f>P84</f>
        <v>0</v>
      </c>
      <c r="Q83" s="72"/>
      <c r="R83" s="168">
        <f>R84</f>
        <v>0</v>
      </c>
      <c r="S83" s="72"/>
      <c r="T83" s="169">
        <f>T84</f>
        <v>0</v>
      </c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T83" s="17" t="s">
        <v>75</v>
      </c>
      <c r="AU83" s="17" t="s">
        <v>96</v>
      </c>
      <c r="BK83" s="170">
        <f>BK84</f>
        <v>0</v>
      </c>
    </row>
    <row r="84" spans="2:63" s="12" customFormat="1" ht="25.5" customHeight="1">
      <c r="B84" s="171"/>
      <c r="C84" s="172"/>
      <c r="D84" s="173" t="s">
        <v>75</v>
      </c>
      <c r="E84" s="174" t="s">
        <v>114</v>
      </c>
      <c r="F84" s="174" t="s">
        <v>115</v>
      </c>
      <c r="G84" s="172"/>
      <c r="H84" s="172"/>
      <c r="I84" s="175"/>
      <c r="J84" s="176">
        <f>BK84</f>
        <v>0</v>
      </c>
      <c r="K84" s="172"/>
      <c r="L84" s="177"/>
      <c r="M84" s="178"/>
      <c r="N84" s="179"/>
      <c r="O84" s="179"/>
      <c r="P84" s="180">
        <f>P85+P88+P92</f>
        <v>0</v>
      </c>
      <c r="Q84" s="179"/>
      <c r="R84" s="180">
        <f>R85+R88+R92</f>
        <v>0</v>
      </c>
      <c r="S84" s="179"/>
      <c r="T84" s="181">
        <f>T85+T88+T92</f>
        <v>0</v>
      </c>
      <c r="AR84" s="182" t="s">
        <v>116</v>
      </c>
      <c r="AT84" s="183" t="s">
        <v>75</v>
      </c>
      <c r="AU84" s="183" t="s">
        <v>76</v>
      </c>
      <c r="AY84" s="182" t="s">
        <v>117</v>
      </c>
      <c r="BK84" s="184">
        <f>BK85+BK88+BK92</f>
        <v>0</v>
      </c>
    </row>
    <row r="85" spans="2:63" s="12" customFormat="1" ht="22.5" customHeight="1">
      <c r="B85" s="171"/>
      <c r="C85" s="172"/>
      <c r="D85" s="173" t="s">
        <v>75</v>
      </c>
      <c r="E85" s="185" t="s">
        <v>118</v>
      </c>
      <c r="F85" s="185" t="s">
        <v>119</v>
      </c>
      <c r="G85" s="172"/>
      <c r="H85" s="172"/>
      <c r="I85" s="175"/>
      <c r="J85" s="186">
        <f>BK85</f>
        <v>0</v>
      </c>
      <c r="K85" s="172"/>
      <c r="L85" s="177"/>
      <c r="M85" s="178"/>
      <c r="N85" s="179"/>
      <c r="O85" s="179"/>
      <c r="P85" s="180">
        <f>SUM(P86:P87)</f>
        <v>0</v>
      </c>
      <c r="Q85" s="179"/>
      <c r="R85" s="180">
        <f>SUM(R86:R87)</f>
        <v>0</v>
      </c>
      <c r="S85" s="179"/>
      <c r="T85" s="181">
        <f>SUM(T86:T87)</f>
        <v>0</v>
      </c>
      <c r="AR85" s="182" t="s">
        <v>116</v>
      </c>
      <c r="AT85" s="183" t="s">
        <v>75</v>
      </c>
      <c r="AU85" s="183" t="s">
        <v>84</v>
      </c>
      <c r="AY85" s="182" t="s">
        <v>117</v>
      </c>
      <c r="BK85" s="184">
        <f>SUM(BK86:BK87)</f>
        <v>0</v>
      </c>
    </row>
    <row r="86" spans="1:65" s="2" customFormat="1" ht="16.5" customHeight="1">
      <c r="A86" s="34"/>
      <c r="B86" s="35"/>
      <c r="C86" s="187" t="s">
        <v>84</v>
      </c>
      <c r="D86" s="187" t="s">
        <v>120</v>
      </c>
      <c r="E86" s="188" t="s">
        <v>121</v>
      </c>
      <c r="F86" s="189" t="s">
        <v>122</v>
      </c>
      <c r="G86" s="190" t="s">
        <v>123</v>
      </c>
      <c r="H86" s="191">
        <v>1</v>
      </c>
      <c r="I86" s="192"/>
      <c r="J86" s="193">
        <f>ROUND(I86*H86,2)</f>
        <v>0</v>
      </c>
      <c r="K86" s="189" t="s">
        <v>124</v>
      </c>
      <c r="L86" s="39"/>
      <c r="M86" s="194" t="s">
        <v>19</v>
      </c>
      <c r="N86" s="195" t="s">
        <v>47</v>
      </c>
      <c r="O86" s="64"/>
      <c r="P86" s="196">
        <f>O86*H86</f>
        <v>0</v>
      </c>
      <c r="Q86" s="196">
        <v>0</v>
      </c>
      <c r="R86" s="196">
        <f>Q86*H86</f>
        <v>0</v>
      </c>
      <c r="S86" s="196">
        <v>0</v>
      </c>
      <c r="T86" s="197">
        <f>S86*H86</f>
        <v>0</v>
      </c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R86" s="198" t="s">
        <v>125</v>
      </c>
      <c r="AT86" s="198" t="s">
        <v>120</v>
      </c>
      <c r="AU86" s="198" t="s">
        <v>86</v>
      </c>
      <c r="AY86" s="17" t="s">
        <v>117</v>
      </c>
      <c r="BE86" s="199">
        <f>IF(N86="základní",J86,0)</f>
        <v>0</v>
      </c>
      <c r="BF86" s="199">
        <f>IF(N86="snížená",J86,0)</f>
        <v>0</v>
      </c>
      <c r="BG86" s="199">
        <f>IF(N86="zákl. přenesená",J86,0)</f>
        <v>0</v>
      </c>
      <c r="BH86" s="199">
        <f>IF(N86="sníž. přenesená",J86,0)</f>
        <v>0</v>
      </c>
      <c r="BI86" s="199">
        <f>IF(N86="nulová",J86,0)</f>
        <v>0</v>
      </c>
      <c r="BJ86" s="17" t="s">
        <v>84</v>
      </c>
      <c r="BK86" s="199">
        <f>ROUND(I86*H86,2)</f>
        <v>0</v>
      </c>
      <c r="BL86" s="17" t="s">
        <v>125</v>
      </c>
      <c r="BM86" s="198" t="s">
        <v>126</v>
      </c>
    </row>
    <row r="87" spans="1:65" s="2" customFormat="1" ht="16.5" customHeight="1">
      <c r="A87" s="34"/>
      <c r="B87" s="35"/>
      <c r="C87" s="187" t="s">
        <v>86</v>
      </c>
      <c r="D87" s="187" t="s">
        <v>120</v>
      </c>
      <c r="E87" s="188" t="s">
        <v>127</v>
      </c>
      <c r="F87" s="189" t="s">
        <v>128</v>
      </c>
      <c r="G87" s="190" t="s">
        <v>123</v>
      </c>
      <c r="H87" s="191">
        <v>1</v>
      </c>
      <c r="I87" s="192"/>
      <c r="J87" s="193">
        <f>ROUND(I87*H87,2)</f>
        <v>0</v>
      </c>
      <c r="K87" s="189" t="s">
        <v>124</v>
      </c>
      <c r="L87" s="39"/>
      <c r="M87" s="194" t="s">
        <v>19</v>
      </c>
      <c r="N87" s="195" t="s">
        <v>47</v>
      </c>
      <c r="O87" s="64"/>
      <c r="P87" s="196">
        <f>O87*H87</f>
        <v>0</v>
      </c>
      <c r="Q87" s="196">
        <v>0</v>
      </c>
      <c r="R87" s="196">
        <f>Q87*H87</f>
        <v>0</v>
      </c>
      <c r="S87" s="196">
        <v>0</v>
      </c>
      <c r="T87" s="197">
        <f>S87*H87</f>
        <v>0</v>
      </c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R87" s="198" t="s">
        <v>125</v>
      </c>
      <c r="AT87" s="198" t="s">
        <v>120</v>
      </c>
      <c r="AU87" s="198" t="s">
        <v>86</v>
      </c>
      <c r="AY87" s="17" t="s">
        <v>117</v>
      </c>
      <c r="BE87" s="199">
        <f>IF(N87="základní",J87,0)</f>
        <v>0</v>
      </c>
      <c r="BF87" s="199">
        <f>IF(N87="snížená",J87,0)</f>
        <v>0</v>
      </c>
      <c r="BG87" s="199">
        <f>IF(N87="zákl. přenesená",J87,0)</f>
        <v>0</v>
      </c>
      <c r="BH87" s="199">
        <f>IF(N87="sníž. přenesená",J87,0)</f>
        <v>0</v>
      </c>
      <c r="BI87" s="199">
        <f>IF(N87="nulová",J87,0)</f>
        <v>0</v>
      </c>
      <c r="BJ87" s="17" t="s">
        <v>84</v>
      </c>
      <c r="BK87" s="199">
        <f>ROUND(I87*H87,2)</f>
        <v>0</v>
      </c>
      <c r="BL87" s="17" t="s">
        <v>125</v>
      </c>
      <c r="BM87" s="198" t="s">
        <v>129</v>
      </c>
    </row>
    <row r="88" spans="2:63" s="12" customFormat="1" ht="22.5" customHeight="1">
      <c r="B88" s="171"/>
      <c r="C88" s="172"/>
      <c r="D88" s="173" t="s">
        <v>75</v>
      </c>
      <c r="E88" s="185" t="s">
        <v>130</v>
      </c>
      <c r="F88" s="185" t="s">
        <v>131</v>
      </c>
      <c r="G88" s="172"/>
      <c r="H88" s="172"/>
      <c r="I88" s="175"/>
      <c r="J88" s="186">
        <f>BK88</f>
        <v>0</v>
      </c>
      <c r="K88" s="172"/>
      <c r="L88" s="177"/>
      <c r="M88" s="178"/>
      <c r="N88" s="179"/>
      <c r="O88" s="179"/>
      <c r="P88" s="180">
        <f>SUM(P89:P91)</f>
        <v>0</v>
      </c>
      <c r="Q88" s="179"/>
      <c r="R88" s="180">
        <f>SUM(R89:R91)</f>
        <v>0</v>
      </c>
      <c r="S88" s="179"/>
      <c r="T88" s="181">
        <f>SUM(T89:T91)</f>
        <v>0</v>
      </c>
      <c r="AR88" s="182" t="s">
        <v>116</v>
      </c>
      <c r="AT88" s="183" t="s">
        <v>75</v>
      </c>
      <c r="AU88" s="183" t="s">
        <v>84</v>
      </c>
      <c r="AY88" s="182" t="s">
        <v>117</v>
      </c>
      <c r="BK88" s="184">
        <f>SUM(BK89:BK91)</f>
        <v>0</v>
      </c>
    </row>
    <row r="89" spans="1:65" s="2" customFormat="1" ht="16.5" customHeight="1">
      <c r="A89" s="34"/>
      <c r="B89" s="35"/>
      <c r="C89" s="187" t="s">
        <v>132</v>
      </c>
      <c r="D89" s="187" t="s">
        <v>120</v>
      </c>
      <c r="E89" s="188" t="s">
        <v>133</v>
      </c>
      <c r="F89" s="189" t="s">
        <v>134</v>
      </c>
      <c r="G89" s="190" t="s">
        <v>123</v>
      </c>
      <c r="H89" s="191">
        <v>1</v>
      </c>
      <c r="I89" s="192"/>
      <c r="J89" s="193">
        <f>ROUND(I89*H89,2)</f>
        <v>0</v>
      </c>
      <c r="K89" s="189" t="s">
        <v>124</v>
      </c>
      <c r="L89" s="39"/>
      <c r="M89" s="194" t="s">
        <v>19</v>
      </c>
      <c r="N89" s="195" t="s">
        <v>47</v>
      </c>
      <c r="O89" s="64"/>
      <c r="P89" s="196">
        <f>O89*H89</f>
        <v>0</v>
      </c>
      <c r="Q89" s="196">
        <v>0</v>
      </c>
      <c r="R89" s="196">
        <f>Q89*H89</f>
        <v>0</v>
      </c>
      <c r="S89" s="196">
        <v>0</v>
      </c>
      <c r="T89" s="197">
        <f>S89*H89</f>
        <v>0</v>
      </c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R89" s="198" t="s">
        <v>125</v>
      </c>
      <c r="AT89" s="198" t="s">
        <v>120</v>
      </c>
      <c r="AU89" s="198" t="s">
        <v>86</v>
      </c>
      <c r="AY89" s="17" t="s">
        <v>117</v>
      </c>
      <c r="BE89" s="199">
        <f>IF(N89="základní",J89,0)</f>
        <v>0</v>
      </c>
      <c r="BF89" s="199">
        <f>IF(N89="snížená",J89,0)</f>
        <v>0</v>
      </c>
      <c r="BG89" s="199">
        <f>IF(N89="zákl. přenesená",J89,0)</f>
        <v>0</v>
      </c>
      <c r="BH89" s="199">
        <f>IF(N89="sníž. přenesená",J89,0)</f>
        <v>0</v>
      </c>
      <c r="BI89" s="199">
        <f>IF(N89="nulová",J89,0)</f>
        <v>0</v>
      </c>
      <c r="BJ89" s="17" t="s">
        <v>84</v>
      </c>
      <c r="BK89" s="199">
        <f>ROUND(I89*H89,2)</f>
        <v>0</v>
      </c>
      <c r="BL89" s="17" t="s">
        <v>125</v>
      </c>
      <c r="BM89" s="198" t="s">
        <v>135</v>
      </c>
    </row>
    <row r="90" spans="1:65" s="2" customFormat="1" ht="16.5" customHeight="1">
      <c r="A90" s="34"/>
      <c r="B90" s="35"/>
      <c r="C90" s="187" t="s">
        <v>136</v>
      </c>
      <c r="D90" s="187" t="s">
        <v>120</v>
      </c>
      <c r="E90" s="188" t="s">
        <v>137</v>
      </c>
      <c r="F90" s="189" t="s">
        <v>138</v>
      </c>
      <c r="G90" s="190" t="s">
        <v>123</v>
      </c>
      <c r="H90" s="191">
        <v>1</v>
      </c>
      <c r="I90" s="192"/>
      <c r="J90" s="193">
        <f>ROUND(I90*H90,2)</f>
        <v>0</v>
      </c>
      <c r="K90" s="189" t="s">
        <v>124</v>
      </c>
      <c r="L90" s="39"/>
      <c r="M90" s="194" t="s">
        <v>19</v>
      </c>
      <c r="N90" s="195" t="s">
        <v>47</v>
      </c>
      <c r="O90" s="64"/>
      <c r="P90" s="196">
        <f>O90*H90</f>
        <v>0</v>
      </c>
      <c r="Q90" s="196">
        <v>0</v>
      </c>
      <c r="R90" s="196">
        <f>Q90*H90</f>
        <v>0</v>
      </c>
      <c r="S90" s="196">
        <v>0</v>
      </c>
      <c r="T90" s="197">
        <f>S90*H90</f>
        <v>0</v>
      </c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R90" s="198" t="s">
        <v>125</v>
      </c>
      <c r="AT90" s="198" t="s">
        <v>120</v>
      </c>
      <c r="AU90" s="198" t="s">
        <v>86</v>
      </c>
      <c r="AY90" s="17" t="s">
        <v>117</v>
      </c>
      <c r="BE90" s="199">
        <f>IF(N90="základní",J90,0)</f>
        <v>0</v>
      </c>
      <c r="BF90" s="199">
        <f>IF(N90="snížená",J90,0)</f>
        <v>0</v>
      </c>
      <c r="BG90" s="199">
        <f>IF(N90="zákl. přenesená",J90,0)</f>
        <v>0</v>
      </c>
      <c r="BH90" s="199">
        <f>IF(N90="sníž. přenesená",J90,0)</f>
        <v>0</v>
      </c>
      <c r="BI90" s="199">
        <f>IF(N90="nulová",J90,0)</f>
        <v>0</v>
      </c>
      <c r="BJ90" s="17" t="s">
        <v>84</v>
      </c>
      <c r="BK90" s="199">
        <f>ROUND(I90*H90,2)</f>
        <v>0</v>
      </c>
      <c r="BL90" s="17" t="s">
        <v>125</v>
      </c>
      <c r="BM90" s="198" t="s">
        <v>139</v>
      </c>
    </row>
    <row r="91" spans="1:65" s="2" customFormat="1" ht="16.5" customHeight="1">
      <c r="A91" s="34"/>
      <c r="B91" s="35"/>
      <c r="C91" s="187" t="s">
        <v>116</v>
      </c>
      <c r="D91" s="187" t="s">
        <v>120</v>
      </c>
      <c r="E91" s="188" t="s">
        <v>140</v>
      </c>
      <c r="F91" s="189" t="s">
        <v>141</v>
      </c>
      <c r="G91" s="190" t="s">
        <v>123</v>
      </c>
      <c r="H91" s="191">
        <v>1</v>
      </c>
      <c r="I91" s="192"/>
      <c r="J91" s="193">
        <f>ROUND(I91*H91,2)</f>
        <v>0</v>
      </c>
      <c r="K91" s="189" t="s">
        <v>124</v>
      </c>
      <c r="L91" s="39"/>
      <c r="M91" s="194" t="s">
        <v>19</v>
      </c>
      <c r="N91" s="195" t="s">
        <v>47</v>
      </c>
      <c r="O91" s="64"/>
      <c r="P91" s="196">
        <f>O91*H91</f>
        <v>0</v>
      </c>
      <c r="Q91" s="196">
        <v>0</v>
      </c>
      <c r="R91" s="196">
        <f>Q91*H91</f>
        <v>0</v>
      </c>
      <c r="S91" s="196">
        <v>0</v>
      </c>
      <c r="T91" s="197">
        <f>S91*H91</f>
        <v>0</v>
      </c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R91" s="198" t="s">
        <v>125</v>
      </c>
      <c r="AT91" s="198" t="s">
        <v>120</v>
      </c>
      <c r="AU91" s="198" t="s">
        <v>86</v>
      </c>
      <c r="AY91" s="17" t="s">
        <v>117</v>
      </c>
      <c r="BE91" s="199">
        <f>IF(N91="základní",J91,0)</f>
        <v>0</v>
      </c>
      <c r="BF91" s="199">
        <f>IF(N91="snížená",J91,0)</f>
        <v>0</v>
      </c>
      <c r="BG91" s="199">
        <f>IF(N91="zákl. přenesená",J91,0)</f>
        <v>0</v>
      </c>
      <c r="BH91" s="199">
        <f>IF(N91="sníž. přenesená",J91,0)</f>
        <v>0</v>
      </c>
      <c r="BI91" s="199">
        <f>IF(N91="nulová",J91,0)</f>
        <v>0</v>
      </c>
      <c r="BJ91" s="17" t="s">
        <v>84</v>
      </c>
      <c r="BK91" s="199">
        <f>ROUND(I91*H91,2)</f>
        <v>0</v>
      </c>
      <c r="BL91" s="17" t="s">
        <v>125</v>
      </c>
      <c r="BM91" s="198" t="s">
        <v>142</v>
      </c>
    </row>
    <row r="92" spans="2:63" s="12" customFormat="1" ht="22.5" customHeight="1">
      <c r="B92" s="171"/>
      <c r="C92" s="172"/>
      <c r="D92" s="173" t="s">
        <v>75</v>
      </c>
      <c r="E92" s="185" t="s">
        <v>143</v>
      </c>
      <c r="F92" s="185" t="s">
        <v>144</v>
      </c>
      <c r="G92" s="172"/>
      <c r="H92" s="172"/>
      <c r="I92" s="175"/>
      <c r="J92" s="186">
        <f>BK92</f>
        <v>0</v>
      </c>
      <c r="K92" s="172"/>
      <c r="L92" s="177"/>
      <c r="M92" s="178"/>
      <c r="N92" s="179"/>
      <c r="O92" s="179"/>
      <c r="P92" s="180">
        <f>SUM(P93:P97)</f>
        <v>0</v>
      </c>
      <c r="Q92" s="179"/>
      <c r="R92" s="180">
        <f>SUM(R93:R97)</f>
        <v>0</v>
      </c>
      <c r="S92" s="179"/>
      <c r="T92" s="181">
        <f>SUM(T93:T97)</f>
        <v>0</v>
      </c>
      <c r="AR92" s="182" t="s">
        <v>116</v>
      </c>
      <c r="AT92" s="183" t="s">
        <v>75</v>
      </c>
      <c r="AU92" s="183" t="s">
        <v>84</v>
      </c>
      <c r="AY92" s="182" t="s">
        <v>117</v>
      </c>
      <c r="BK92" s="184">
        <f>SUM(BK93:BK97)</f>
        <v>0</v>
      </c>
    </row>
    <row r="93" spans="1:65" s="2" customFormat="1" ht="16.5" customHeight="1">
      <c r="A93" s="34"/>
      <c r="B93" s="35"/>
      <c r="C93" s="187" t="s">
        <v>145</v>
      </c>
      <c r="D93" s="187" t="s">
        <v>120</v>
      </c>
      <c r="E93" s="188" t="s">
        <v>146</v>
      </c>
      <c r="F93" s="189" t="s">
        <v>147</v>
      </c>
      <c r="G93" s="190" t="s">
        <v>123</v>
      </c>
      <c r="H93" s="191">
        <v>4</v>
      </c>
      <c r="I93" s="192"/>
      <c r="J93" s="193">
        <f>ROUND(I93*H93,2)</f>
        <v>0</v>
      </c>
      <c r="K93" s="189" t="s">
        <v>124</v>
      </c>
      <c r="L93" s="39"/>
      <c r="M93" s="194" t="s">
        <v>19</v>
      </c>
      <c r="N93" s="195" t="s">
        <v>47</v>
      </c>
      <c r="O93" s="64"/>
      <c r="P93" s="196">
        <f>O93*H93</f>
        <v>0</v>
      </c>
      <c r="Q93" s="196">
        <v>0</v>
      </c>
      <c r="R93" s="196">
        <f>Q93*H93</f>
        <v>0</v>
      </c>
      <c r="S93" s="196">
        <v>0</v>
      </c>
      <c r="T93" s="197">
        <f>S93*H93</f>
        <v>0</v>
      </c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R93" s="198" t="s">
        <v>125</v>
      </c>
      <c r="AT93" s="198" t="s">
        <v>120</v>
      </c>
      <c r="AU93" s="198" t="s">
        <v>86</v>
      </c>
      <c r="AY93" s="17" t="s">
        <v>117</v>
      </c>
      <c r="BE93" s="199">
        <f>IF(N93="základní",J93,0)</f>
        <v>0</v>
      </c>
      <c r="BF93" s="199">
        <f>IF(N93="snížená",J93,0)</f>
        <v>0</v>
      </c>
      <c r="BG93" s="199">
        <f>IF(N93="zákl. přenesená",J93,0)</f>
        <v>0</v>
      </c>
      <c r="BH93" s="199">
        <f>IF(N93="sníž. přenesená",J93,0)</f>
        <v>0</v>
      </c>
      <c r="BI93" s="199">
        <f>IF(N93="nulová",J93,0)</f>
        <v>0</v>
      </c>
      <c r="BJ93" s="17" t="s">
        <v>84</v>
      </c>
      <c r="BK93" s="199">
        <f>ROUND(I93*H93,2)</f>
        <v>0</v>
      </c>
      <c r="BL93" s="17" t="s">
        <v>125</v>
      </c>
      <c r="BM93" s="198" t="s">
        <v>148</v>
      </c>
    </row>
    <row r="94" spans="2:51" s="13" customFormat="1" ht="11.25">
      <c r="B94" s="200"/>
      <c r="C94" s="201"/>
      <c r="D94" s="202" t="s">
        <v>149</v>
      </c>
      <c r="E94" s="203" t="s">
        <v>19</v>
      </c>
      <c r="F94" s="204" t="s">
        <v>150</v>
      </c>
      <c r="G94" s="201"/>
      <c r="H94" s="203" t="s">
        <v>19</v>
      </c>
      <c r="I94" s="205"/>
      <c r="J94" s="201"/>
      <c r="K94" s="201"/>
      <c r="L94" s="206"/>
      <c r="M94" s="207"/>
      <c r="N94" s="208"/>
      <c r="O94" s="208"/>
      <c r="P94" s="208"/>
      <c r="Q94" s="208"/>
      <c r="R94" s="208"/>
      <c r="S94" s="208"/>
      <c r="T94" s="209"/>
      <c r="AT94" s="210" t="s">
        <v>149</v>
      </c>
      <c r="AU94" s="210" t="s">
        <v>86</v>
      </c>
      <c r="AV94" s="13" t="s">
        <v>84</v>
      </c>
      <c r="AW94" s="13" t="s">
        <v>37</v>
      </c>
      <c r="AX94" s="13" t="s">
        <v>76</v>
      </c>
      <c r="AY94" s="210" t="s">
        <v>117</v>
      </c>
    </row>
    <row r="95" spans="2:51" s="14" customFormat="1" ht="11.25">
      <c r="B95" s="211"/>
      <c r="C95" s="212"/>
      <c r="D95" s="202" t="s">
        <v>149</v>
      </c>
      <c r="E95" s="213" t="s">
        <v>19</v>
      </c>
      <c r="F95" s="214" t="s">
        <v>136</v>
      </c>
      <c r="G95" s="212"/>
      <c r="H95" s="215">
        <v>4</v>
      </c>
      <c r="I95" s="216"/>
      <c r="J95" s="212"/>
      <c r="K95" s="212"/>
      <c r="L95" s="217"/>
      <c r="M95" s="218"/>
      <c r="N95" s="219"/>
      <c r="O95" s="219"/>
      <c r="P95" s="219"/>
      <c r="Q95" s="219"/>
      <c r="R95" s="219"/>
      <c r="S95" s="219"/>
      <c r="T95" s="220"/>
      <c r="AT95" s="221" t="s">
        <v>149</v>
      </c>
      <c r="AU95" s="221" t="s">
        <v>86</v>
      </c>
      <c r="AV95" s="14" t="s">
        <v>86</v>
      </c>
      <c r="AW95" s="14" t="s">
        <v>37</v>
      </c>
      <c r="AX95" s="14" t="s">
        <v>76</v>
      </c>
      <c r="AY95" s="221" t="s">
        <v>117</v>
      </c>
    </row>
    <row r="96" spans="1:65" s="2" customFormat="1" ht="16.5" customHeight="1">
      <c r="A96" s="34"/>
      <c r="B96" s="35"/>
      <c r="C96" s="187" t="s">
        <v>151</v>
      </c>
      <c r="D96" s="187" t="s">
        <v>120</v>
      </c>
      <c r="E96" s="188" t="s">
        <v>152</v>
      </c>
      <c r="F96" s="189" t="s">
        <v>153</v>
      </c>
      <c r="G96" s="190" t="s">
        <v>123</v>
      </c>
      <c r="H96" s="191">
        <v>1</v>
      </c>
      <c r="I96" s="192"/>
      <c r="J96" s="193">
        <f>ROUND(I96*H96,2)</f>
        <v>0</v>
      </c>
      <c r="K96" s="189" t="s">
        <v>124</v>
      </c>
      <c r="L96" s="39"/>
      <c r="M96" s="194" t="s">
        <v>19</v>
      </c>
      <c r="N96" s="195" t="s">
        <v>47</v>
      </c>
      <c r="O96" s="64"/>
      <c r="P96" s="196">
        <f>O96*H96</f>
        <v>0</v>
      </c>
      <c r="Q96" s="196">
        <v>0</v>
      </c>
      <c r="R96" s="196">
        <f>Q96*H96</f>
        <v>0</v>
      </c>
      <c r="S96" s="196">
        <v>0</v>
      </c>
      <c r="T96" s="197">
        <f>S96*H96</f>
        <v>0</v>
      </c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R96" s="198" t="s">
        <v>125</v>
      </c>
      <c r="AT96" s="198" t="s">
        <v>120</v>
      </c>
      <c r="AU96" s="198" t="s">
        <v>86</v>
      </c>
      <c r="AY96" s="17" t="s">
        <v>117</v>
      </c>
      <c r="BE96" s="199">
        <f>IF(N96="základní",J96,0)</f>
        <v>0</v>
      </c>
      <c r="BF96" s="199">
        <f>IF(N96="snížená",J96,0)</f>
        <v>0</v>
      </c>
      <c r="BG96" s="199">
        <f>IF(N96="zákl. přenesená",J96,0)</f>
        <v>0</v>
      </c>
      <c r="BH96" s="199">
        <f>IF(N96="sníž. přenesená",J96,0)</f>
        <v>0</v>
      </c>
      <c r="BI96" s="199">
        <f>IF(N96="nulová",J96,0)</f>
        <v>0</v>
      </c>
      <c r="BJ96" s="17" t="s">
        <v>84</v>
      </c>
      <c r="BK96" s="199">
        <f>ROUND(I96*H96,2)</f>
        <v>0</v>
      </c>
      <c r="BL96" s="17" t="s">
        <v>125</v>
      </c>
      <c r="BM96" s="198" t="s">
        <v>154</v>
      </c>
    </row>
    <row r="97" spans="1:65" s="2" customFormat="1" ht="16.5" customHeight="1">
      <c r="A97" s="34"/>
      <c r="B97" s="35"/>
      <c r="C97" s="187" t="s">
        <v>155</v>
      </c>
      <c r="D97" s="187" t="s">
        <v>120</v>
      </c>
      <c r="E97" s="188" t="s">
        <v>156</v>
      </c>
      <c r="F97" s="189" t="s">
        <v>157</v>
      </c>
      <c r="G97" s="190" t="s">
        <v>123</v>
      </c>
      <c r="H97" s="191">
        <v>1</v>
      </c>
      <c r="I97" s="192"/>
      <c r="J97" s="193">
        <f>ROUND(I97*H97,2)</f>
        <v>0</v>
      </c>
      <c r="K97" s="189" t="s">
        <v>124</v>
      </c>
      <c r="L97" s="39"/>
      <c r="M97" s="222" t="s">
        <v>19</v>
      </c>
      <c r="N97" s="223" t="s">
        <v>47</v>
      </c>
      <c r="O97" s="224"/>
      <c r="P97" s="225">
        <f>O97*H97</f>
        <v>0</v>
      </c>
      <c r="Q97" s="225">
        <v>0</v>
      </c>
      <c r="R97" s="225">
        <f>Q97*H97</f>
        <v>0</v>
      </c>
      <c r="S97" s="225">
        <v>0</v>
      </c>
      <c r="T97" s="226">
        <f>S97*H97</f>
        <v>0</v>
      </c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R97" s="198" t="s">
        <v>125</v>
      </c>
      <c r="AT97" s="198" t="s">
        <v>120</v>
      </c>
      <c r="AU97" s="198" t="s">
        <v>86</v>
      </c>
      <c r="AY97" s="17" t="s">
        <v>117</v>
      </c>
      <c r="BE97" s="199">
        <f>IF(N97="základní",J97,0)</f>
        <v>0</v>
      </c>
      <c r="BF97" s="199">
        <f>IF(N97="snížená",J97,0)</f>
        <v>0</v>
      </c>
      <c r="BG97" s="199">
        <f>IF(N97="zákl. přenesená",J97,0)</f>
        <v>0</v>
      </c>
      <c r="BH97" s="199">
        <f>IF(N97="sníž. přenesená",J97,0)</f>
        <v>0</v>
      </c>
      <c r="BI97" s="199">
        <f>IF(N97="nulová",J97,0)</f>
        <v>0</v>
      </c>
      <c r="BJ97" s="17" t="s">
        <v>84</v>
      </c>
      <c r="BK97" s="199">
        <f>ROUND(I97*H97,2)</f>
        <v>0</v>
      </c>
      <c r="BL97" s="17" t="s">
        <v>125</v>
      </c>
      <c r="BM97" s="198" t="s">
        <v>158</v>
      </c>
    </row>
    <row r="98" spans="1:31" s="2" customFormat="1" ht="6.75" customHeight="1">
      <c r="A98" s="34"/>
      <c r="B98" s="47"/>
      <c r="C98" s="48"/>
      <c r="D98" s="48"/>
      <c r="E98" s="48"/>
      <c r="F98" s="48"/>
      <c r="G98" s="48"/>
      <c r="H98" s="48"/>
      <c r="I98" s="136"/>
      <c r="J98" s="48"/>
      <c r="K98" s="48"/>
      <c r="L98" s="39"/>
      <c r="M98" s="34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</row>
  </sheetData>
  <sheetProtection sheet="1" objects="1" scenarios="1" formatColumns="0" formatRows="0" autoFilter="0"/>
  <autoFilter ref="C82:K97"/>
  <mergeCells count="9">
    <mergeCell ref="E50:H50"/>
    <mergeCell ref="E73:H73"/>
    <mergeCell ref="E75:H75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82"/>
  <sheetViews>
    <sheetView showGridLines="0" tabSelected="1" zoomScalePageLayoutView="0" workbookViewId="0" topLeftCell="A143">
      <selection activeCell="A1" sqref="A1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01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75" customHeight="1">
      <c r="I2" s="101"/>
      <c r="L2" s="354"/>
      <c r="M2" s="354"/>
      <c r="N2" s="354"/>
      <c r="O2" s="354"/>
      <c r="P2" s="354"/>
      <c r="Q2" s="354"/>
      <c r="R2" s="354"/>
      <c r="S2" s="354"/>
      <c r="T2" s="354"/>
      <c r="U2" s="354"/>
      <c r="V2" s="354"/>
      <c r="AT2" s="17" t="s">
        <v>89</v>
      </c>
    </row>
    <row r="3" spans="2:46" s="1" customFormat="1" ht="6.75" customHeight="1">
      <c r="B3" s="102"/>
      <c r="C3" s="103"/>
      <c r="D3" s="103"/>
      <c r="E3" s="103"/>
      <c r="F3" s="103"/>
      <c r="G3" s="103"/>
      <c r="H3" s="103"/>
      <c r="I3" s="104"/>
      <c r="J3" s="103"/>
      <c r="K3" s="103"/>
      <c r="L3" s="20"/>
      <c r="AT3" s="17" t="s">
        <v>86</v>
      </c>
    </row>
    <row r="4" spans="2:46" s="1" customFormat="1" ht="24.75" customHeight="1">
      <c r="B4" s="20"/>
      <c r="D4" s="105" t="s">
        <v>90</v>
      </c>
      <c r="I4" s="101"/>
      <c r="L4" s="20"/>
      <c r="M4" s="106" t="s">
        <v>10</v>
      </c>
      <c r="AT4" s="17" t="s">
        <v>4</v>
      </c>
    </row>
    <row r="5" spans="2:12" s="1" customFormat="1" ht="6.75" customHeight="1">
      <c r="B5" s="20"/>
      <c r="I5" s="101"/>
      <c r="L5" s="20"/>
    </row>
    <row r="6" spans="2:12" s="1" customFormat="1" ht="12" customHeight="1">
      <c r="B6" s="20"/>
      <c r="D6" s="107" t="s">
        <v>16</v>
      </c>
      <c r="I6" s="101"/>
      <c r="L6" s="20"/>
    </row>
    <row r="7" spans="2:12" s="1" customFormat="1" ht="16.5" customHeight="1">
      <c r="B7" s="20"/>
      <c r="E7" s="355" t="str">
        <f>'Rekapitulace stavby'!K6</f>
        <v>Víceúčelové hřiště Ovesné Kladruby</v>
      </c>
      <c r="F7" s="356"/>
      <c r="G7" s="356"/>
      <c r="H7" s="356"/>
      <c r="I7" s="101"/>
      <c r="L7" s="20"/>
    </row>
    <row r="8" spans="1:31" s="2" customFormat="1" ht="12" customHeight="1">
      <c r="A8" s="34"/>
      <c r="B8" s="39"/>
      <c r="C8" s="34"/>
      <c r="D8" s="107" t="s">
        <v>91</v>
      </c>
      <c r="E8" s="34"/>
      <c r="F8" s="34"/>
      <c r="G8" s="34"/>
      <c r="H8" s="34"/>
      <c r="I8" s="108"/>
      <c r="J8" s="34"/>
      <c r="K8" s="34"/>
      <c r="L8" s="109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>
      <c r="A9" s="34"/>
      <c r="B9" s="39"/>
      <c r="C9" s="34"/>
      <c r="D9" s="34"/>
      <c r="E9" s="357" t="s">
        <v>159</v>
      </c>
      <c r="F9" s="358"/>
      <c r="G9" s="358"/>
      <c r="H9" s="358"/>
      <c r="I9" s="108"/>
      <c r="J9" s="34"/>
      <c r="K9" s="34"/>
      <c r="L9" s="109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1.25">
      <c r="A10" s="34"/>
      <c r="B10" s="39"/>
      <c r="C10" s="34"/>
      <c r="D10" s="34"/>
      <c r="E10" s="34"/>
      <c r="F10" s="34"/>
      <c r="G10" s="34"/>
      <c r="H10" s="34"/>
      <c r="I10" s="108"/>
      <c r="J10" s="34"/>
      <c r="K10" s="34"/>
      <c r="L10" s="109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9"/>
      <c r="C11" s="34"/>
      <c r="D11" s="107" t="s">
        <v>18</v>
      </c>
      <c r="E11" s="34"/>
      <c r="F11" s="110" t="s">
        <v>19</v>
      </c>
      <c r="G11" s="34"/>
      <c r="H11" s="34"/>
      <c r="I11" s="111" t="s">
        <v>20</v>
      </c>
      <c r="J11" s="110" t="s">
        <v>19</v>
      </c>
      <c r="K11" s="34"/>
      <c r="L11" s="109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9"/>
      <c r="C12" s="34"/>
      <c r="D12" s="107" t="s">
        <v>21</v>
      </c>
      <c r="E12" s="34"/>
      <c r="F12" s="110" t="s">
        <v>22</v>
      </c>
      <c r="G12" s="34"/>
      <c r="H12" s="34"/>
      <c r="I12" s="111" t="s">
        <v>23</v>
      </c>
      <c r="J12" s="112" t="str">
        <f>'Rekapitulace stavby'!AN8</f>
        <v>13. 12. 2020</v>
      </c>
      <c r="K12" s="34"/>
      <c r="L12" s="109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5" customHeight="1">
      <c r="A13" s="34"/>
      <c r="B13" s="39"/>
      <c r="C13" s="34"/>
      <c r="D13" s="34"/>
      <c r="E13" s="34"/>
      <c r="F13" s="34"/>
      <c r="G13" s="34"/>
      <c r="H13" s="34"/>
      <c r="I13" s="108"/>
      <c r="J13" s="34"/>
      <c r="K13" s="34"/>
      <c r="L13" s="109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07" t="s">
        <v>25</v>
      </c>
      <c r="E14" s="34"/>
      <c r="F14" s="34"/>
      <c r="G14" s="34"/>
      <c r="H14" s="34"/>
      <c r="I14" s="111" t="s">
        <v>26</v>
      </c>
      <c r="J14" s="110" t="s">
        <v>27</v>
      </c>
      <c r="K14" s="34"/>
      <c r="L14" s="109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9"/>
      <c r="C15" s="34"/>
      <c r="D15" s="34"/>
      <c r="E15" s="110" t="s">
        <v>28</v>
      </c>
      <c r="F15" s="34"/>
      <c r="G15" s="34"/>
      <c r="H15" s="34"/>
      <c r="I15" s="111" t="s">
        <v>29</v>
      </c>
      <c r="J15" s="110" t="s">
        <v>30</v>
      </c>
      <c r="K15" s="34"/>
      <c r="L15" s="109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75" customHeight="1">
      <c r="A16" s="34"/>
      <c r="B16" s="39"/>
      <c r="C16" s="34"/>
      <c r="D16" s="34"/>
      <c r="E16" s="34"/>
      <c r="F16" s="34"/>
      <c r="G16" s="34"/>
      <c r="H16" s="34"/>
      <c r="I16" s="108"/>
      <c r="J16" s="34"/>
      <c r="K16" s="34"/>
      <c r="L16" s="109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07" t="s">
        <v>31</v>
      </c>
      <c r="E17" s="34"/>
      <c r="F17" s="34"/>
      <c r="G17" s="34"/>
      <c r="H17" s="34"/>
      <c r="I17" s="111" t="s">
        <v>26</v>
      </c>
      <c r="J17" s="30" t="str">
        <f>'Rekapitulace stavby'!AN13</f>
        <v>Vyplň údaj</v>
      </c>
      <c r="K17" s="34"/>
      <c r="L17" s="109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359" t="str">
        <f>'Rekapitulace stavby'!E14</f>
        <v>Vyplň údaj</v>
      </c>
      <c r="F18" s="360"/>
      <c r="G18" s="360"/>
      <c r="H18" s="360"/>
      <c r="I18" s="111" t="s">
        <v>29</v>
      </c>
      <c r="J18" s="30" t="str">
        <f>'Rekapitulace stavby'!AN14</f>
        <v>Vyplň údaj</v>
      </c>
      <c r="K18" s="34"/>
      <c r="L18" s="109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75" customHeight="1">
      <c r="A19" s="34"/>
      <c r="B19" s="39"/>
      <c r="C19" s="34"/>
      <c r="D19" s="34"/>
      <c r="E19" s="34"/>
      <c r="F19" s="34"/>
      <c r="G19" s="34"/>
      <c r="H19" s="34"/>
      <c r="I19" s="108"/>
      <c r="J19" s="34"/>
      <c r="K19" s="34"/>
      <c r="L19" s="109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07" t="s">
        <v>33</v>
      </c>
      <c r="E20" s="34"/>
      <c r="F20" s="34"/>
      <c r="G20" s="34"/>
      <c r="H20" s="34"/>
      <c r="I20" s="111" t="s">
        <v>26</v>
      </c>
      <c r="J20" s="110" t="s">
        <v>34</v>
      </c>
      <c r="K20" s="34"/>
      <c r="L20" s="109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10" t="s">
        <v>35</v>
      </c>
      <c r="F21" s="34"/>
      <c r="G21" s="34"/>
      <c r="H21" s="34"/>
      <c r="I21" s="111" t="s">
        <v>29</v>
      </c>
      <c r="J21" s="110" t="s">
        <v>36</v>
      </c>
      <c r="K21" s="34"/>
      <c r="L21" s="109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75" customHeight="1">
      <c r="A22" s="34"/>
      <c r="B22" s="39"/>
      <c r="C22" s="34"/>
      <c r="D22" s="34"/>
      <c r="E22" s="34"/>
      <c r="F22" s="34"/>
      <c r="G22" s="34"/>
      <c r="H22" s="34"/>
      <c r="I22" s="108"/>
      <c r="J22" s="34"/>
      <c r="K22" s="34"/>
      <c r="L22" s="109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07" t="s">
        <v>38</v>
      </c>
      <c r="E23" s="34"/>
      <c r="F23" s="34"/>
      <c r="G23" s="34"/>
      <c r="H23" s="34"/>
      <c r="I23" s="111" t="s">
        <v>26</v>
      </c>
      <c r="J23" s="110" t="s">
        <v>19</v>
      </c>
      <c r="K23" s="34"/>
      <c r="L23" s="109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10" t="s">
        <v>39</v>
      </c>
      <c r="F24" s="34"/>
      <c r="G24" s="34"/>
      <c r="H24" s="34"/>
      <c r="I24" s="111" t="s">
        <v>29</v>
      </c>
      <c r="J24" s="110" t="s">
        <v>19</v>
      </c>
      <c r="K24" s="34"/>
      <c r="L24" s="109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75" customHeight="1">
      <c r="A25" s="34"/>
      <c r="B25" s="39"/>
      <c r="C25" s="34"/>
      <c r="D25" s="34"/>
      <c r="E25" s="34"/>
      <c r="F25" s="34"/>
      <c r="G25" s="34"/>
      <c r="H25" s="34"/>
      <c r="I25" s="108"/>
      <c r="J25" s="34"/>
      <c r="K25" s="34"/>
      <c r="L25" s="109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07" t="s">
        <v>40</v>
      </c>
      <c r="E26" s="34"/>
      <c r="F26" s="34"/>
      <c r="G26" s="34"/>
      <c r="H26" s="34"/>
      <c r="I26" s="108"/>
      <c r="J26" s="34"/>
      <c r="K26" s="34"/>
      <c r="L26" s="109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113"/>
      <c r="B27" s="114"/>
      <c r="C27" s="113"/>
      <c r="D27" s="113"/>
      <c r="E27" s="361" t="s">
        <v>19</v>
      </c>
      <c r="F27" s="361"/>
      <c r="G27" s="361"/>
      <c r="H27" s="361"/>
      <c r="I27" s="115"/>
      <c r="J27" s="113"/>
      <c r="K27" s="113"/>
      <c r="L27" s="116"/>
      <c r="S27" s="113"/>
      <c r="T27" s="113"/>
      <c r="U27" s="113"/>
      <c r="V27" s="113"/>
      <c r="W27" s="113"/>
      <c r="X27" s="113"/>
      <c r="Y27" s="113"/>
      <c r="Z27" s="113"/>
      <c r="AA27" s="113"/>
      <c r="AB27" s="113"/>
      <c r="AC27" s="113"/>
      <c r="AD27" s="113"/>
      <c r="AE27" s="113"/>
    </row>
    <row r="28" spans="1:31" s="2" customFormat="1" ht="6.75" customHeight="1">
      <c r="A28" s="34"/>
      <c r="B28" s="39"/>
      <c r="C28" s="34"/>
      <c r="D28" s="34"/>
      <c r="E28" s="34"/>
      <c r="F28" s="34"/>
      <c r="G28" s="34"/>
      <c r="H28" s="34"/>
      <c r="I28" s="108"/>
      <c r="J28" s="34"/>
      <c r="K28" s="34"/>
      <c r="L28" s="109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75" customHeight="1">
      <c r="A29" s="34"/>
      <c r="B29" s="39"/>
      <c r="C29" s="34"/>
      <c r="D29" s="117"/>
      <c r="E29" s="117"/>
      <c r="F29" s="117"/>
      <c r="G29" s="117"/>
      <c r="H29" s="117"/>
      <c r="I29" s="118"/>
      <c r="J29" s="117"/>
      <c r="K29" s="117"/>
      <c r="L29" s="109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4.75" customHeight="1">
      <c r="A30" s="34"/>
      <c r="B30" s="39"/>
      <c r="C30" s="34"/>
      <c r="D30" s="119" t="s">
        <v>42</v>
      </c>
      <c r="E30" s="34"/>
      <c r="F30" s="34"/>
      <c r="G30" s="34"/>
      <c r="H30" s="34"/>
      <c r="I30" s="108"/>
      <c r="J30" s="120">
        <f>ROUND(J98,2)</f>
        <v>0</v>
      </c>
      <c r="K30" s="34"/>
      <c r="L30" s="109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75" customHeight="1">
      <c r="A31" s="34"/>
      <c r="B31" s="39"/>
      <c r="C31" s="34"/>
      <c r="D31" s="117"/>
      <c r="E31" s="117"/>
      <c r="F31" s="117"/>
      <c r="G31" s="117"/>
      <c r="H31" s="117"/>
      <c r="I31" s="118"/>
      <c r="J31" s="117"/>
      <c r="K31" s="117"/>
      <c r="L31" s="109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25" customHeight="1">
      <c r="A32" s="34"/>
      <c r="B32" s="39"/>
      <c r="C32" s="34"/>
      <c r="D32" s="34"/>
      <c r="E32" s="34"/>
      <c r="F32" s="121" t="s">
        <v>44</v>
      </c>
      <c r="G32" s="34"/>
      <c r="H32" s="34"/>
      <c r="I32" s="122" t="s">
        <v>43</v>
      </c>
      <c r="J32" s="121" t="s">
        <v>45</v>
      </c>
      <c r="K32" s="34"/>
      <c r="L32" s="109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25" customHeight="1">
      <c r="A33" s="34"/>
      <c r="B33" s="39"/>
      <c r="C33" s="34"/>
      <c r="D33" s="123" t="s">
        <v>46</v>
      </c>
      <c r="E33" s="107" t="s">
        <v>47</v>
      </c>
      <c r="F33" s="124">
        <f>ROUND((SUM(BE98:BE281)),2)</f>
        <v>0</v>
      </c>
      <c r="G33" s="34"/>
      <c r="H33" s="34"/>
      <c r="I33" s="125">
        <v>0.21</v>
      </c>
      <c r="J33" s="124">
        <f>ROUND(((SUM(BE98:BE281))*I33),2)</f>
        <v>0</v>
      </c>
      <c r="K33" s="34"/>
      <c r="L33" s="109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25" customHeight="1">
      <c r="A34" s="34"/>
      <c r="B34" s="39"/>
      <c r="C34" s="34"/>
      <c r="D34" s="34"/>
      <c r="E34" s="107" t="s">
        <v>48</v>
      </c>
      <c r="F34" s="124">
        <f>ROUND((SUM(BF98:BF281)),2)</f>
        <v>0</v>
      </c>
      <c r="G34" s="34"/>
      <c r="H34" s="34"/>
      <c r="I34" s="125">
        <v>0.15</v>
      </c>
      <c r="J34" s="124">
        <f>ROUND(((SUM(BF98:BF281))*I34),2)</f>
        <v>0</v>
      </c>
      <c r="K34" s="34"/>
      <c r="L34" s="109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25" customHeight="1" hidden="1">
      <c r="A35" s="34"/>
      <c r="B35" s="39"/>
      <c r="C35" s="34"/>
      <c r="D35" s="34"/>
      <c r="E35" s="107" t="s">
        <v>49</v>
      </c>
      <c r="F35" s="124">
        <f>ROUND((SUM(BG98:BG281)),2)</f>
        <v>0</v>
      </c>
      <c r="G35" s="34"/>
      <c r="H35" s="34"/>
      <c r="I35" s="125">
        <v>0.21</v>
      </c>
      <c r="J35" s="124">
        <f>0</f>
        <v>0</v>
      </c>
      <c r="K35" s="34"/>
      <c r="L35" s="109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25" customHeight="1" hidden="1">
      <c r="A36" s="34"/>
      <c r="B36" s="39"/>
      <c r="C36" s="34"/>
      <c r="D36" s="34"/>
      <c r="E36" s="107" t="s">
        <v>50</v>
      </c>
      <c r="F36" s="124">
        <f>ROUND((SUM(BH98:BH281)),2)</f>
        <v>0</v>
      </c>
      <c r="G36" s="34"/>
      <c r="H36" s="34"/>
      <c r="I36" s="125">
        <v>0.15</v>
      </c>
      <c r="J36" s="124">
        <f>0</f>
        <v>0</v>
      </c>
      <c r="K36" s="34"/>
      <c r="L36" s="109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25" customHeight="1" hidden="1">
      <c r="A37" s="34"/>
      <c r="B37" s="39"/>
      <c r="C37" s="34"/>
      <c r="D37" s="34"/>
      <c r="E37" s="107" t="s">
        <v>51</v>
      </c>
      <c r="F37" s="124">
        <f>ROUND((SUM(BI98:BI281)),2)</f>
        <v>0</v>
      </c>
      <c r="G37" s="34"/>
      <c r="H37" s="34"/>
      <c r="I37" s="125">
        <v>0</v>
      </c>
      <c r="J37" s="124">
        <f>0</f>
        <v>0</v>
      </c>
      <c r="K37" s="34"/>
      <c r="L37" s="109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75" customHeight="1">
      <c r="A38" s="34"/>
      <c r="B38" s="39"/>
      <c r="C38" s="34"/>
      <c r="D38" s="34"/>
      <c r="E38" s="34"/>
      <c r="F38" s="34"/>
      <c r="G38" s="34"/>
      <c r="H38" s="34"/>
      <c r="I38" s="108"/>
      <c r="J38" s="34"/>
      <c r="K38" s="34"/>
      <c r="L38" s="109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4.75" customHeight="1">
      <c r="A39" s="34"/>
      <c r="B39" s="39"/>
      <c r="C39" s="126"/>
      <c r="D39" s="127" t="s">
        <v>52</v>
      </c>
      <c r="E39" s="128"/>
      <c r="F39" s="128"/>
      <c r="G39" s="129" t="s">
        <v>53</v>
      </c>
      <c r="H39" s="130" t="s">
        <v>54</v>
      </c>
      <c r="I39" s="131"/>
      <c r="J39" s="132">
        <f>SUM(J30:J37)</f>
        <v>0</v>
      </c>
      <c r="K39" s="133"/>
      <c r="L39" s="109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25" customHeight="1">
      <c r="A40" s="34"/>
      <c r="B40" s="134"/>
      <c r="C40" s="135"/>
      <c r="D40" s="135"/>
      <c r="E40" s="135"/>
      <c r="F40" s="135"/>
      <c r="G40" s="135"/>
      <c r="H40" s="135"/>
      <c r="I40" s="136"/>
      <c r="J40" s="135"/>
      <c r="K40" s="135"/>
      <c r="L40" s="109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4" spans="1:31" s="2" customFormat="1" ht="6.75" customHeight="1">
      <c r="A44" s="34"/>
      <c r="B44" s="137"/>
      <c r="C44" s="138"/>
      <c r="D44" s="138"/>
      <c r="E44" s="138"/>
      <c r="F44" s="138"/>
      <c r="G44" s="138"/>
      <c r="H44" s="138"/>
      <c r="I44" s="139"/>
      <c r="J44" s="138"/>
      <c r="K44" s="138"/>
      <c r="L44" s="109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</row>
    <row r="45" spans="1:31" s="2" customFormat="1" ht="24.75" customHeight="1">
      <c r="A45" s="34"/>
      <c r="B45" s="35"/>
      <c r="C45" s="23" t="s">
        <v>93</v>
      </c>
      <c r="D45" s="36"/>
      <c r="E45" s="36"/>
      <c r="F45" s="36"/>
      <c r="G45" s="36"/>
      <c r="H45" s="36"/>
      <c r="I45" s="108"/>
      <c r="J45" s="36"/>
      <c r="K45" s="36"/>
      <c r="L45" s="109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</row>
    <row r="46" spans="1:31" s="2" customFormat="1" ht="6.75" customHeight="1">
      <c r="A46" s="34"/>
      <c r="B46" s="35"/>
      <c r="C46" s="36"/>
      <c r="D46" s="36"/>
      <c r="E46" s="36"/>
      <c r="F46" s="36"/>
      <c r="G46" s="36"/>
      <c r="H46" s="36"/>
      <c r="I46" s="108"/>
      <c r="J46" s="36"/>
      <c r="K46" s="36"/>
      <c r="L46" s="109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</row>
    <row r="47" spans="1:31" s="2" customFormat="1" ht="12" customHeight="1">
      <c r="A47" s="34"/>
      <c r="B47" s="35"/>
      <c r="C47" s="29" t="s">
        <v>16</v>
      </c>
      <c r="D47" s="36"/>
      <c r="E47" s="36"/>
      <c r="F47" s="36"/>
      <c r="G47" s="36"/>
      <c r="H47" s="36"/>
      <c r="I47" s="108"/>
      <c r="J47" s="36"/>
      <c r="K47" s="36"/>
      <c r="L47" s="109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</row>
    <row r="48" spans="1:31" s="2" customFormat="1" ht="16.5" customHeight="1">
      <c r="A48" s="34"/>
      <c r="B48" s="35"/>
      <c r="C48" s="36"/>
      <c r="D48" s="36"/>
      <c r="E48" s="362" t="str">
        <f>E7</f>
        <v>Víceúčelové hřiště Ovesné Kladruby</v>
      </c>
      <c r="F48" s="363"/>
      <c r="G48" s="363"/>
      <c r="H48" s="363"/>
      <c r="I48" s="108"/>
      <c r="J48" s="36"/>
      <c r="K48" s="36"/>
      <c r="L48" s="109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</row>
    <row r="49" spans="1:31" s="2" customFormat="1" ht="12" customHeight="1">
      <c r="A49" s="34"/>
      <c r="B49" s="35"/>
      <c r="C49" s="29" t="s">
        <v>91</v>
      </c>
      <c r="D49" s="36"/>
      <c r="E49" s="36"/>
      <c r="F49" s="36"/>
      <c r="G49" s="36"/>
      <c r="H49" s="36"/>
      <c r="I49" s="108"/>
      <c r="J49" s="36"/>
      <c r="K49" s="36"/>
      <c r="L49" s="109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</row>
    <row r="50" spans="1:31" s="2" customFormat="1" ht="16.5" customHeight="1">
      <c r="A50" s="34"/>
      <c r="B50" s="35"/>
      <c r="C50" s="36"/>
      <c r="D50" s="36"/>
      <c r="E50" s="334" t="str">
        <f>E9</f>
        <v>SO 01 - Víceúčelové hřiště 24x13</v>
      </c>
      <c r="F50" s="364"/>
      <c r="G50" s="364"/>
      <c r="H50" s="364"/>
      <c r="I50" s="108"/>
      <c r="J50" s="36"/>
      <c r="K50" s="36"/>
      <c r="L50" s="109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</row>
    <row r="51" spans="1:31" s="2" customFormat="1" ht="6.75" customHeight="1">
      <c r="A51" s="34"/>
      <c r="B51" s="35"/>
      <c r="C51" s="36"/>
      <c r="D51" s="36"/>
      <c r="E51" s="36"/>
      <c r="F51" s="36"/>
      <c r="G51" s="36"/>
      <c r="H51" s="36"/>
      <c r="I51" s="108"/>
      <c r="J51" s="36"/>
      <c r="K51" s="36"/>
      <c r="L51" s="109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</row>
    <row r="52" spans="1:31" s="2" customFormat="1" ht="12" customHeight="1">
      <c r="A52" s="34"/>
      <c r="B52" s="35"/>
      <c r="C52" s="29" t="s">
        <v>21</v>
      </c>
      <c r="D52" s="36"/>
      <c r="E52" s="36"/>
      <c r="F52" s="27" t="str">
        <f>F12</f>
        <v>Ovesné Kladruby</v>
      </c>
      <c r="G52" s="36"/>
      <c r="H52" s="36"/>
      <c r="I52" s="111" t="s">
        <v>23</v>
      </c>
      <c r="J52" s="59" t="str">
        <f>IF(J12="","",J12)</f>
        <v>13. 12. 2020</v>
      </c>
      <c r="K52" s="36"/>
      <c r="L52" s="109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</row>
    <row r="53" spans="1:31" s="2" customFormat="1" ht="6.75" customHeight="1">
      <c r="A53" s="34"/>
      <c r="B53" s="35"/>
      <c r="C53" s="36"/>
      <c r="D53" s="36"/>
      <c r="E53" s="36"/>
      <c r="F53" s="36"/>
      <c r="G53" s="36"/>
      <c r="H53" s="36"/>
      <c r="I53" s="108"/>
      <c r="J53" s="36"/>
      <c r="K53" s="36"/>
      <c r="L53" s="109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</row>
    <row r="54" spans="1:31" s="2" customFormat="1" ht="15" customHeight="1">
      <c r="A54" s="34"/>
      <c r="B54" s="35"/>
      <c r="C54" s="29" t="s">
        <v>25</v>
      </c>
      <c r="D54" s="36"/>
      <c r="E54" s="36"/>
      <c r="F54" s="27" t="str">
        <f>E15</f>
        <v>Obec Ovesné Kladruby</v>
      </c>
      <c r="G54" s="36"/>
      <c r="H54" s="36"/>
      <c r="I54" s="111" t="s">
        <v>33</v>
      </c>
      <c r="J54" s="32" t="str">
        <f>E21</f>
        <v>Eva Palová</v>
      </c>
      <c r="K54" s="36"/>
      <c r="L54" s="109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</row>
    <row r="55" spans="1:31" s="2" customFormat="1" ht="15" customHeight="1">
      <c r="A55" s="34"/>
      <c r="B55" s="35"/>
      <c r="C55" s="29" t="s">
        <v>31</v>
      </c>
      <c r="D55" s="36"/>
      <c r="E55" s="36"/>
      <c r="F55" s="27" t="str">
        <f>IF(E18="","",E18)</f>
        <v>Vyplň údaj</v>
      </c>
      <c r="G55" s="36"/>
      <c r="H55" s="36"/>
      <c r="I55" s="111" t="s">
        <v>38</v>
      </c>
      <c r="J55" s="32" t="str">
        <f>E24</f>
        <v>Marek Pala</v>
      </c>
      <c r="K55" s="36"/>
      <c r="L55" s="109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</row>
    <row r="56" spans="1:31" s="2" customFormat="1" ht="9.75" customHeight="1">
      <c r="A56" s="34"/>
      <c r="B56" s="35"/>
      <c r="C56" s="36"/>
      <c r="D56" s="36"/>
      <c r="E56" s="36"/>
      <c r="F56" s="36"/>
      <c r="G56" s="36"/>
      <c r="H56" s="36"/>
      <c r="I56" s="108"/>
      <c r="J56" s="36"/>
      <c r="K56" s="36"/>
      <c r="L56" s="109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</row>
    <row r="57" spans="1:31" s="2" customFormat="1" ht="29.25" customHeight="1">
      <c r="A57" s="34"/>
      <c r="B57" s="35"/>
      <c r="C57" s="140" t="s">
        <v>94</v>
      </c>
      <c r="D57" s="141"/>
      <c r="E57" s="141"/>
      <c r="F57" s="141"/>
      <c r="G57" s="141"/>
      <c r="H57" s="141"/>
      <c r="I57" s="142"/>
      <c r="J57" s="143" t="s">
        <v>95</v>
      </c>
      <c r="K57" s="141"/>
      <c r="L57" s="109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</row>
    <row r="58" spans="1:31" s="2" customFormat="1" ht="9.75" customHeight="1">
      <c r="A58" s="34"/>
      <c r="B58" s="35"/>
      <c r="C58" s="36"/>
      <c r="D58" s="36"/>
      <c r="E58" s="36"/>
      <c r="F58" s="36"/>
      <c r="G58" s="36"/>
      <c r="H58" s="36"/>
      <c r="I58" s="108"/>
      <c r="J58" s="36"/>
      <c r="K58" s="36"/>
      <c r="L58" s="109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</row>
    <row r="59" spans="1:47" s="2" customFormat="1" ht="22.5" customHeight="1">
      <c r="A59" s="34"/>
      <c r="B59" s="35"/>
      <c r="C59" s="144" t="s">
        <v>74</v>
      </c>
      <c r="D59" s="36"/>
      <c r="E59" s="36"/>
      <c r="F59" s="36"/>
      <c r="G59" s="36"/>
      <c r="H59" s="36"/>
      <c r="I59" s="108"/>
      <c r="J59" s="77">
        <f>J98</f>
        <v>0</v>
      </c>
      <c r="K59" s="36"/>
      <c r="L59" s="109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U59" s="17" t="s">
        <v>96</v>
      </c>
    </row>
    <row r="60" spans="2:12" s="9" customFormat="1" ht="24.75" customHeight="1">
      <c r="B60" s="145"/>
      <c r="C60" s="146"/>
      <c r="D60" s="147" t="s">
        <v>160</v>
      </c>
      <c r="E60" s="148"/>
      <c r="F60" s="148"/>
      <c r="G60" s="148"/>
      <c r="H60" s="148"/>
      <c r="I60" s="149"/>
      <c r="J60" s="150">
        <f>J99</f>
        <v>0</v>
      </c>
      <c r="K60" s="146"/>
      <c r="L60" s="151"/>
    </row>
    <row r="61" spans="2:12" s="10" customFormat="1" ht="19.5" customHeight="1">
      <c r="B61" s="152"/>
      <c r="C61" s="153"/>
      <c r="D61" s="154" t="s">
        <v>161</v>
      </c>
      <c r="E61" s="155"/>
      <c r="F61" s="155"/>
      <c r="G61" s="155"/>
      <c r="H61" s="155"/>
      <c r="I61" s="156"/>
      <c r="J61" s="157">
        <f>J100</f>
        <v>0</v>
      </c>
      <c r="K61" s="153"/>
      <c r="L61" s="158"/>
    </row>
    <row r="62" spans="2:12" s="10" customFormat="1" ht="14.25" customHeight="1">
      <c r="B62" s="152"/>
      <c r="C62" s="153"/>
      <c r="D62" s="154" t="s">
        <v>162</v>
      </c>
      <c r="E62" s="155"/>
      <c r="F62" s="155"/>
      <c r="G62" s="155"/>
      <c r="H62" s="155"/>
      <c r="I62" s="156"/>
      <c r="J62" s="157">
        <f>J101</f>
        <v>0</v>
      </c>
      <c r="K62" s="153"/>
      <c r="L62" s="158"/>
    </row>
    <row r="63" spans="2:12" s="10" customFormat="1" ht="14.25" customHeight="1">
      <c r="B63" s="152"/>
      <c r="C63" s="153"/>
      <c r="D63" s="154" t="s">
        <v>163</v>
      </c>
      <c r="E63" s="155"/>
      <c r="F63" s="155"/>
      <c r="G63" s="155"/>
      <c r="H63" s="155"/>
      <c r="I63" s="156"/>
      <c r="J63" s="157">
        <f>J108</f>
        <v>0</v>
      </c>
      <c r="K63" s="153"/>
      <c r="L63" s="158"/>
    </row>
    <row r="64" spans="2:12" s="10" customFormat="1" ht="14.25" customHeight="1">
      <c r="B64" s="152"/>
      <c r="C64" s="153"/>
      <c r="D64" s="154" t="s">
        <v>164</v>
      </c>
      <c r="E64" s="155"/>
      <c r="F64" s="155"/>
      <c r="G64" s="155"/>
      <c r="H64" s="155"/>
      <c r="I64" s="156"/>
      <c r="J64" s="157">
        <f>J120</f>
        <v>0</v>
      </c>
      <c r="K64" s="153"/>
      <c r="L64" s="158"/>
    </row>
    <row r="65" spans="2:12" s="10" customFormat="1" ht="14.25" customHeight="1">
      <c r="B65" s="152"/>
      <c r="C65" s="153"/>
      <c r="D65" s="154" t="s">
        <v>165</v>
      </c>
      <c r="E65" s="155"/>
      <c r="F65" s="155"/>
      <c r="G65" s="155"/>
      <c r="H65" s="155"/>
      <c r="I65" s="156"/>
      <c r="J65" s="157">
        <f>J136</f>
        <v>0</v>
      </c>
      <c r="K65" s="153"/>
      <c r="L65" s="158"/>
    </row>
    <row r="66" spans="2:12" s="10" customFormat="1" ht="14.25" customHeight="1">
      <c r="B66" s="152"/>
      <c r="C66" s="153"/>
      <c r="D66" s="154" t="s">
        <v>166</v>
      </c>
      <c r="E66" s="155"/>
      <c r="F66" s="155"/>
      <c r="G66" s="155"/>
      <c r="H66" s="155"/>
      <c r="I66" s="156"/>
      <c r="J66" s="157">
        <f>J147</f>
        <v>0</v>
      </c>
      <c r="K66" s="153"/>
      <c r="L66" s="158"/>
    </row>
    <row r="67" spans="2:12" s="10" customFormat="1" ht="19.5" customHeight="1">
      <c r="B67" s="152"/>
      <c r="C67" s="153"/>
      <c r="D67" s="154" t="s">
        <v>167</v>
      </c>
      <c r="E67" s="155"/>
      <c r="F67" s="155"/>
      <c r="G67" s="155"/>
      <c r="H67" s="155"/>
      <c r="I67" s="156"/>
      <c r="J67" s="157">
        <f>J168</f>
        <v>0</v>
      </c>
      <c r="K67" s="153"/>
      <c r="L67" s="158"/>
    </row>
    <row r="68" spans="2:12" s="10" customFormat="1" ht="14.25" customHeight="1">
      <c r="B68" s="152"/>
      <c r="C68" s="153"/>
      <c r="D68" s="154" t="s">
        <v>168</v>
      </c>
      <c r="E68" s="155"/>
      <c r="F68" s="155"/>
      <c r="G68" s="155"/>
      <c r="H68" s="155"/>
      <c r="I68" s="156"/>
      <c r="J68" s="157">
        <f>J169</f>
        <v>0</v>
      </c>
      <c r="K68" s="153"/>
      <c r="L68" s="158"/>
    </row>
    <row r="69" spans="2:12" s="10" customFormat="1" ht="14.25" customHeight="1">
      <c r="B69" s="152"/>
      <c r="C69" s="153"/>
      <c r="D69" s="154" t="s">
        <v>169</v>
      </c>
      <c r="E69" s="155"/>
      <c r="F69" s="155"/>
      <c r="G69" s="155"/>
      <c r="H69" s="155"/>
      <c r="I69" s="156"/>
      <c r="J69" s="157">
        <f>J189</f>
        <v>0</v>
      </c>
      <c r="K69" s="153"/>
      <c r="L69" s="158"/>
    </row>
    <row r="70" spans="2:12" s="10" customFormat="1" ht="19.5" customHeight="1">
      <c r="B70" s="152"/>
      <c r="C70" s="153"/>
      <c r="D70" s="154" t="s">
        <v>170</v>
      </c>
      <c r="E70" s="155"/>
      <c r="F70" s="155"/>
      <c r="G70" s="155"/>
      <c r="H70" s="155"/>
      <c r="I70" s="156"/>
      <c r="J70" s="157">
        <f>J220</f>
        <v>0</v>
      </c>
      <c r="K70" s="153"/>
      <c r="L70" s="158"/>
    </row>
    <row r="71" spans="2:12" s="10" customFormat="1" ht="14.25" customHeight="1">
      <c r="B71" s="152"/>
      <c r="C71" s="153"/>
      <c r="D71" s="154" t="s">
        <v>171</v>
      </c>
      <c r="E71" s="155"/>
      <c r="F71" s="155"/>
      <c r="G71" s="155"/>
      <c r="H71" s="155"/>
      <c r="I71" s="156"/>
      <c r="J71" s="157">
        <f>J221</f>
        <v>0</v>
      </c>
      <c r="K71" s="153"/>
      <c r="L71" s="158"/>
    </row>
    <row r="72" spans="2:12" s="10" customFormat="1" ht="14.25" customHeight="1">
      <c r="B72" s="152"/>
      <c r="C72" s="153"/>
      <c r="D72" s="154" t="s">
        <v>172</v>
      </c>
      <c r="E72" s="155"/>
      <c r="F72" s="155"/>
      <c r="G72" s="155"/>
      <c r="H72" s="155"/>
      <c r="I72" s="156"/>
      <c r="J72" s="157">
        <f>J230</f>
        <v>0</v>
      </c>
      <c r="K72" s="153"/>
      <c r="L72" s="158"/>
    </row>
    <row r="73" spans="2:12" s="10" customFormat="1" ht="14.25" customHeight="1">
      <c r="B73" s="152"/>
      <c r="C73" s="153"/>
      <c r="D73" s="154" t="s">
        <v>173</v>
      </c>
      <c r="E73" s="155"/>
      <c r="F73" s="155"/>
      <c r="G73" s="155"/>
      <c r="H73" s="155"/>
      <c r="I73" s="156"/>
      <c r="J73" s="157">
        <f>J238</f>
        <v>0</v>
      </c>
      <c r="K73" s="153"/>
      <c r="L73" s="158"/>
    </row>
    <row r="74" spans="2:12" s="10" customFormat="1" ht="19.5" customHeight="1">
      <c r="B74" s="152"/>
      <c r="C74" s="153"/>
      <c r="D74" s="154" t="s">
        <v>174</v>
      </c>
      <c r="E74" s="155"/>
      <c r="F74" s="155"/>
      <c r="G74" s="155"/>
      <c r="H74" s="155"/>
      <c r="I74" s="156"/>
      <c r="J74" s="157">
        <f>J240</f>
        <v>0</v>
      </c>
      <c r="K74" s="153"/>
      <c r="L74" s="158"/>
    </row>
    <row r="75" spans="2:12" s="10" customFormat="1" ht="14.25" customHeight="1">
      <c r="B75" s="152"/>
      <c r="C75" s="153"/>
      <c r="D75" s="154" t="s">
        <v>175</v>
      </c>
      <c r="E75" s="155"/>
      <c r="F75" s="155"/>
      <c r="G75" s="155"/>
      <c r="H75" s="155"/>
      <c r="I75" s="156"/>
      <c r="J75" s="157">
        <f>J241</f>
        <v>0</v>
      </c>
      <c r="K75" s="153"/>
      <c r="L75" s="158"/>
    </row>
    <row r="76" spans="2:12" s="10" customFormat="1" ht="19.5" customHeight="1">
      <c r="B76" s="152"/>
      <c r="C76" s="153"/>
      <c r="D76" s="154" t="s">
        <v>176</v>
      </c>
      <c r="E76" s="155"/>
      <c r="F76" s="155"/>
      <c r="G76" s="155"/>
      <c r="H76" s="155"/>
      <c r="I76" s="156"/>
      <c r="J76" s="157">
        <f>J248</f>
        <v>0</v>
      </c>
      <c r="K76" s="153"/>
      <c r="L76" s="158"/>
    </row>
    <row r="77" spans="2:12" s="9" customFormat="1" ht="24.75" customHeight="1">
      <c r="B77" s="145"/>
      <c r="C77" s="146"/>
      <c r="D77" s="147" t="s">
        <v>177</v>
      </c>
      <c r="E77" s="148"/>
      <c r="F77" s="148"/>
      <c r="G77" s="148"/>
      <c r="H77" s="148"/>
      <c r="I77" s="149"/>
      <c r="J77" s="150">
        <f>J250</f>
        <v>0</v>
      </c>
      <c r="K77" s="146"/>
      <c r="L77" s="151"/>
    </row>
    <row r="78" spans="2:12" s="10" customFormat="1" ht="19.5" customHeight="1">
      <c r="B78" s="152"/>
      <c r="C78" s="153"/>
      <c r="D78" s="154" t="s">
        <v>178</v>
      </c>
      <c r="E78" s="155"/>
      <c r="F78" s="155"/>
      <c r="G78" s="155"/>
      <c r="H78" s="155"/>
      <c r="I78" s="156"/>
      <c r="J78" s="157">
        <f>J251</f>
        <v>0</v>
      </c>
      <c r="K78" s="153"/>
      <c r="L78" s="158"/>
    </row>
    <row r="79" spans="1:31" s="2" customFormat="1" ht="21.75" customHeight="1">
      <c r="A79" s="34"/>
      <c r="B79" s="35"/>
      <c r="C79" s="36"/>
      <c r="D79" s="36"/>
      <c r="E79" s="36"/>
      <c r="F79" s="36"/>
      <c r="G79" s="36"/>
      <c r="H79" s="36"/>
      <c r="I79" s="108"/>
      <c r="J79" s="36"/>
      <c r="K79" s="36"/>
      <c r="L79" s="109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</row>
    <row r="80" spans="1:31" s="2" customFormat="1" ht="6.75" customHeight="1">
      <c r="A80" s="34"/>
      <c r="B80" s="47"/>
      <c r="C80" s="48"/>
      <c r="D80" s="48"/>
      <c r="E80" s="48"/>
      <c r="F80" s="48"/>
      <c r="G80" s="48"/>
      <c r="H80" s="48"/>
      <c r="I80" s="136"/>
      <c r="J80" s="48"/>
      <c r="K80" s="48"/>
      <c r="L80" s="109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</row>
    <row r="84" spans="1:31" s="2" customFormat="1" ht="6.75" customHeight="1">
      <c r="A84" s="34"/>
      <c r="B84" s="49"/>
      <c r="C84" s="50"/>
      <c r="D84" s="50"/>
      <c r="E84" s="50"/>
      <c r="F84" s="50"/>
      <c r="G84" s="50"/>
      <c r="H84" s="50"/>
      <c r="I84" s="139"/>
      <c r="J84" s="50"/>
      <c r="K84" s="50"/>
      <c r="L84" s="109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24.75" customHeight="1">
      <c r="A85" s="34"/>
      <c r="B85" s="35"/>
      <c r="C85" s="23" t="s">
        <v>101</v>
      </c>
      <c r="D85" s="36"/>
      <c r="E85" s="36"/>
      <c r="F85" s="36"/>
      <c r="G85" s="36"/>
      <c r="H85" s="36"/>
      <c r="I85" s="108"/>
      <c r="J85" s="36"/>
      <c r="K85" s="36"/>
      <c r="L85" s="109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2" customFormat="1" ht="6.75" customHeight="1">
      <c r="A86" s="34"/>
      <c r="B86" s="35"/>
      <c r="C86" s="36"/>
      <c r="D86" s="36"/>
      <c r="E86" s="36"/>
      <c r="F86" s="36"/>
      <c r="G86" s="36"/>
      <c r="H86" s="36"/>
      <c r="I86" s="108"/>
      <c r="J86" s="36"/>
      <c r="K86" s="36"/>
      <c r="L86" s="109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 s="2" customFormat="1" ht="12" customHeight="1">
      <c r="A87" s="34"/>
      <c r="B87" s="35"/>
      <c r="C87" s="29" t="s">
        <v>16</v>
      </c>
      <c r="D87" s="36"/>
      <c r="E87" s="36"/>
      <c r="F87" s="36"/>
      <c r="G87" s="36"/>
      <c r="H87" s="36"/>
      <c r="I87" s="108"/>
      <c r="J87" s="36"/>
      <c r="K87" s="36"/>
      <c r="L87" s="109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16.5" customHeight="1">
      <c r="A88" s="34"/>
      <c r="B88" s="35"/>
      <c r="C88" s="36"/>
      <c r="D88" s="36"/>
      <c r="E88" s="362" t="str">
        <f>E7</f>
        <v>Víceúčelové hřiště Ovesné Kladruby</v>
      </c>
      <c r="F88" s="363"/>
      <c r="G88" s="363"/>
      <c r="H88" s="363"/>
      <c r="I88" s="108"/>
      <c r="J88" s="36"/>
      <c r="K88" s="36"/>
      <c r="L88" s="109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2" customHeight="1">
      <c r="A89" s="34"/>
      <c r="B89" s="35"/>
      <c r="C89" s="29" t="s">
        <v>91</v>
      </c>
      <c r="D89" s="36"/>
      <c r="E89" s="36"/>
      <c r="F89" s="36"/>
      <c r="G89" s="36"/>
      <c r="H89" s="36"/>
      <c r="I89" s="108"/>
      <c r="J89" s="36"/>
      <c r="K89" s="36"/>
      <c r="L89" s="109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16.5" customHeight="1">
      <c r="A90" s="34"/>
      <c r="B90" s="35"/>
      <c r="C90" s="36"/>
      <c r="D90" s="36"/>
      <c r="E90" s="334" t="str">
        <f>E9</f>
        <v>SO 01 - Víceúčelové hřiště 24x13</v>
      </c>
      <c r="F90" s="364"/>
      <c r="G90" s="364"/>
      <c r="H90" s="364"/>
      <c r="I90" s="108"/>
      <c r="J90" s="36"/>
      <c r="K90" s="36"/>
      <c r="L90" s="109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6.75" customHeight="1">
      <c r="A91" s="34"/>
      <c r="B91" s="35"/>
      <c r="C91" s="36"/>
      <c r="D91" s="36"/>
      <c r="E91" s="36"/>
      <c r="F91" s="36"/>
      <c r="G91" s="36"/>
      <c r="H91" s="36"/>
      <c r="I91" s="108"/>
      <c r="J91" s="36"/>
      <c r="K91" s="36"/>
      <c r="L91" s="109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12" customHeight="1">
      <c r="A92" s="34"/>
      <c r="B92" s="35"/>
      <c r="C92" s="29" t="s">
        <v>21</v>
      </c>
      <c r="D92" s="36"/>
      <c r="E92" s="36"/>
      <c r="F92" s="27" t="str">
        <f>F12</f>
        <v>Ovesné Kladruby</v>
      </c>
      <c r="G92" s="36"/>
      <c r="H92" s="36"/>
      <c r="I92" s="111" t="s">
        <v>23</v>
      </c>
      <c r="J92" s="59" t="str">
        <f>IF(J12="","",J12)</f>
        <v>13. 12. 2020</v>
      </c>
      <c r="K92" s="36"/>
      <c r="L92" s="109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6.75" customHeight="1">
      <c r="A93" s="34"/>
      <c r="B93" s="35"/>
      <c r="C93" s="36"/>
      <c r="D93" s="36"/>
      <c r="E93" s="36"/>
      <c r="F93" s="36"/>
      <c r="G93" s="36"/>
      <c r="H93" s="36"/>
      <c r="I93" s="108"/>
      <c r="J93" s="36"/>
      <c r="K93" s="36"/>
      <c r="L93" s="109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15" customHeight="1">
      <c r="A94" s="34"/>
      <c r="B94" s="35"/>
      <c r="C94" s="29" t="s">
        <v>25</v>
      </c>
      <c r="D94" s="36"/>
      <c r="E94" s="36"/>
      <c r="F94" s="27" t="str">
        <f>E15</f>
        <v>Obec Ovesné Kladruby</v>
      </c>
      <c r="G94" s="36"/>
      <c r="H94" s="36"/>
      <c r="I94" s="111" t="s">
        <v>33</v>
      </c>
      <c r="J94" s="32" t="str">
        <f>E21</f>
        <v>Eva Palová</v>
      </c>
      <c r="K94" s="36"/>
      <c r="L94" s="109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5" customHeight="1">
      <c r="A95" s="34"/>
      <c r="B95" s="35"/>
      <c r="C95" s="29" t="s">
        <v>31</v>
      </c>
      <c r="D95" s="36"/>
      <c r="E95" s="36"/>
      <c r="F95" s="27" t="str">
        <f>IF(E18="","",E18)</f>
        <v>Vyplň údaj</v>
      </c>
      <c r="G95" s="36"/>
      <c r="H95" s="36"/>
      <c r="I95" s="111" t="s">
        <v>38</v>
      </c>
      <c r="J95" s="32" t="str">
        <f>E24</f>
        <v>Marek Pala</v>
      </c>
      <c r="K95" s="36"/>
      <c r="L95" s="109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31" s="2" customFormat="1" ht="9.75" customHeight="1">
      <c r="A96" s="34"/>
      <c r="B96" s="35"/>
      <c r="C96" s="36"/>
      <c r="D96" s="36"/>
      <c r="E96" s="36"/>
      <c r="F96" s="36"/>
      <c r="G96" s="36"/>
      <c r="H96" s="36"/>
      <c r="I96" s="108"/>
      <c r="J96" s="36"/>
      <c r="K96" s="36"/>
      <c r="L96" s="109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</row>
    <row r="97" spans="1:31" s="11" customFormat="1" ht="29.25" customHeight="1">
      <c r="A97" s="159"/>
      <c r="B97" s="160"/>
      <c r="C97" s="161" t="s">
        <v>102</v>
      </c>
      <c r="D97" s="162" t="s">
        <v>61</v>
      </c>
      <c r="E97" s="162" t="s">
        <v>57</v>
      </c>
      <c r="F97" s="162" t="s">
        <v>58</v>
      </c>
      <c r="G97" s="162" t="s">
        <v>103</v>
      </c>
      <c r="H97" s="162" t="s">
        <v>104</v>
      </c>
      <c r="I97" s="163" t="s">
        <v>105</v>
      </c>
      <c r="J97" s="162" t="s">
        <v>95</v>
      </c>
      <c r="K97" s="164" t="s">
        <v>106</v>
      </c>
      <c r="L97" s="165"/>
      <c r="M97" s="68" t="s">
        <v>19</v>
      </c>
      <c r="N97" s="69" t="s">
        <v>46</v>
      </c>
      <c r="O97" s="69" t="s">
        <v>107</v>
      </c>
      <c r="P97" s="69" t="s">
        <v>108</v>
      </c>
      <c r="Q97" s="69" t="s">
        <v>109</v>
      </c>
      <c r="R97" s="69" t="s">
        <v>110</v>
      </c>
      <c r="S97" s="69" t="s">
        <v>111</v>
      </c>
      <c r="T97" s="70" t="s">
        <v>112</v>
      </c>
      <c r="U97" s="159"/>
      <c r="V97" s="159"/>
      <c r="W97" s="159"/>
      <c r="X97" s="159"/>
      <c r="Y97" s="159"/>
      <c r="Z97" s="159"/>
      <c r="AA97" s="159"/>
      <c r="AB97" s="159"/>
      <c r="AC97" s="159"/>
      <c r="AD97" s="159"/>
      <c r="AE97" s="159"/>
    </row>
    <row r="98" spans="1:63" s="2" customFormat="1" ht="22.5" customHeight="1">
      <c r="A98" s="34"/>
      <c r="B98" s="35"/>
      <c r="C98" s="75" t="s">
        <v>113</v>
      </c>
      <c r="D98" s="36"/>
      <c r="E98" s="36"/>
      <c r="F98" s="36"/>
      <c r="G98" s="36"/>
      <c r="H98" s="36"/>
      <c r="I98" s="108"/>
      <c r="J98" s="166">
        <f>BK98</f>
        <v>0</v>
      </c>
      <c r="K98" s="36"/>
      <c r="L98" s="39"/>
      <c r="M98" s="71"/>
      <c r="N98" s="167"/>
      <c r="O98" s="72"/>
      <c r="P98" s="168">
        <f>P99+P250</f>
        <v>0</v>
      </c>
      <c r="Q98" s="72"/>
      <c r="R98" s="168">
        <f>R99+R250</f>
        <v>28.774546100000002</v>
      </c>
      <c r="S98" s="72"/>
      <c r="T98" s="169">
        <f>T99+T250</f>
        <v>0</v>
      </c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T98" s="17" t="s">
        <v>75</v>
      </c>
      <c r="AU98" s="17" t="s">
        <v>96</v>
      </c>
      <c r="BK98" s="170">
        <f>BK99+BK250</f>
        <v>0</v>
      </c>
    </row>
    <row r="99" spans="2:63" s="12" customFormat="1" ht="25.5" customHeight="1">
      <c r="B99" s="171"/>
      <c r="C99" s="172"/>
      <c r="D99" s="173" t="s">
        <v>75</v>
      </c>
      <c r="E99" s="174" t="s">
        <v>179</v>
      </c>
      <c r="F99" s="174" t="s">
        <v>180</v>
      </c>
      <c r="G99" s="172"/>
      <c r="H99" s="172"/>
      <c r="I99" s="175"/>
      <c r="J99" s="176">
        <f>BK99</f>
        <v>0</v>
      </c>
      <c r="K99" s="172"/>
      <c r="L99" s="177"/>
      <c r="M99" s="178"/>
      <c r="N99" s="179"/>
      <c r="O99" s="179"/>
      <c r="P99" s="180">
        <f>P100+P168+P220+P240+P248</f>
        <v>0</v>
      </c>
      <c r="Q99" s="179"/>
      <c r="R99" s="180">
        <f>R100+R168+R220+R240+R248</f>
        <v>28.29311964</v>
      </c>
      <c r="S99" s="179"/>
      <c r="T99" s="181">
        <f>T100+T168+T220+T240+T248</f>
        <v>0</v>
      </c>
      <c r="AR99" s="182" t="s">
        <v>84</v>
      </c>
      <c r="AT99" s="183" t="s">
        <v>75</v>
      </c>
      <c r="AU99" s="183" t="s">
        <v>76</v>
      </c>
      <c r="AY99" s="182" t="s">
        <v>117</v>
      </c>
      <c r="BK99" s="184">
        <f>BK100+BK168+BK220+BK240+BK248</f>
        <v>0</v>
      </c>
    </row>
    <row r="100" spans="2:63" s="12" customFormat="1" ht="22.5" customHeight="1">
      <c r="B100" s="171"/>
      <c r="C100" s="172"/>
      <c r="D100" s="173" t="s">
        <v>75</v>
      </c>
      <c r="E100" s="185" t="s">
        <v>84</v>
      </c>
      <c r="F100" s="185" t="s">
        <v>181</v>
      </c>
      <c r="G100" s="172"/>
      <c r="H100" s="172"/>
      <c r="I100" s="175"/>
      <c r="J100" s="186">
        <f>BK100</f>
        <v>0</v>
      </c>
      <c r="K100" s="172"/>
      <c r="L100" s="177"/>
      <c r="M100" s="178"/>
      <c r="N100" s="179"/>
      <c r="O100" s="179"/>
      <c r="P100" s="180">
        <f>P101+P108+P120+P136+P147</f>
        <v>0</v>
      </c>
      <c r="Q100" s="179"/>
      <c r="R100" s="180">
        <f>R101+R108+R120+R136+R147</f>
        <v>0.001261</v>
      </c>
      <c r="S100" s="179"/>
      <c r="T100" s="181">
        <f>T101+T108+T120+T136+T147</f>
        <v>0</v>
      </c>
      <c r="AR100" s="182" t="s">
        <v>84</v>
      </c>
      <c r="AT100" s="183" t="s">
        <v>75</v>
      </c>
      <c r="AU100" s="183" t="s">
        <v>84</v>
      </c>
      <c r="AY100" s="182" t="s">
        <v>117</v>
      </c>
      <c r="BK100" s="184">
        <f>BK101+BK108+BK120+BK136+BK147</f>
        <v>0</v>
      </c>
    </row>
    <row r="101" spans="2:63" s="12" customFormat="1" ht="20.25" customHeight="1">
      <c r="B101" s="171"/>
      <c r="C101" s="172"/>
      <c r="D101" s="173" t="s">
        <v>75</v>
      </c>
      <c r="E101" s="185" t="s">
        <v>182</v>
      </c>
      <c r="F101" s="185" t="s">
        <v>183</v>
      </c>
      <c r="G101" s="172"/>
      <c r="H101" s="172"/>
      <c r="I101" s="175"/>
      <c r="J101" s="186">
        <f>BK101</f>
        <v>0</v>
      </c>
      <c r="K101" s="172"/>
      <c r="L101" s="177"/>
      <c r="M101" s="178"/>
      <c r="N101" s="179"/>
      <c r="O101" s="179"/>
      <c r="P101" s="180">
        <f>SUM(P102:P107)</f>
        <v>0</v>
      </c>
      <c r="Q101" s="179"/>
      <c r="R101" s="180">
        <f>SUM(R102:R107)</f>
        <v>0</v>
      </c>
      <c r="S101" s="179"/>
      <c r="T101" s="181">
        <f>SUM(T102:T107)</f>
        <v>0</v>
      </c>
      <c r="AR101" s="182" t="s">
        <v>84</v>
      </c>
      <c r="AT101" s="183" t="s">
        <v>75</v>
      </c>
      <c r="AU101" s="183" t="s">
        <v>86</v>
      </c>
      <c r="AY101" s="182" t="s">
        <v>117</v>
      </c>
      <c r="BK101" s="184">
        <f>SUM(BK102:BK107)</f>
        <v>0</v>
      </c>
    </row>
    <row r="102" spans="1:65" s="2" customFormat="1" ht="21.75" customHeight="1">
      <c r="A102" s="34"/>
      <c r="B102" s="35"/>
      <c r="C102" s="187" t="s">
        <v>84</v>
      </c>
      <c r="D102" s="187" t="s">
        <v>120</v>
      </c>
      <c r="E102" s="188" t="s">
        <v>184</v>
      </c>
      <c r="F102" s="189" t="s">
        <v>185</v>
      </c>
      <c r="G102" s="190" t="s">
        <v>186</v>
      </c>
      <c r="H102" s="191">
        <v>326.96</v>
      </c>
      <c r="I102" s="192"/>
      <c r="J102" s="193">
        <f>ROUND(I102*H102,2)</f>
        <v>0</v>
      </c>
      <c r="K102" s="189" t="s">
        <v>124</v>
      </c>
      <c r="L102" s="39"/>
      <c r="M102" s="194" t="s">
        <v>19</v>
      </c>
      <c r="N102" s="195" t="s">
        <v>47</v>
      </c>
      <c r="O102" s="64"/>
      <c r="P102" s="196">
        <f>O102*H102</f>
        <v>0</v>
      </c>
      <c r="Q102" s="196">
        <v>0</v>
      </c>
      <c r="R102" s="196">
        <f>Q102*H102</f>
        <v>0</v>
      </c>
      <c r="S102" s="196">
        <v>0</v>
      </c>
      <c r="T102" s="197">
        <f>S102*H102</f>
        <v>0</v>
      </c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R102" s="198" t="s">
        <v>136</v>
      </c>
      <c r="AT102" s="198" t="s">
        <v>120</v>
      </c>
      <c r="AU102" s="198" t="s">
        <v>132</v>
      </c>
      <c r="AY102" s="17" t="s">
        <v>117</v>
      </c>
      <c r="BE102" s="199">
        <f>IF(N102="základní",J102,0)</f>
        <v>0</v>
      </c>
      <c r="BF102" s="199">
        <f>IF(N102="snížená",J102,0)</f>
        <v>0</v>
      </c>
      <c r="BG102" s="199">
        <f>IF(N102="zákl. přenesená",J102,0)</f>
        <v>0</v>
      </c>
      <c r="BH102" s="199">
        <f>IF(N102="sníž. přenesená",J102,0)</f>
        <v>0</v>
      </c>
      <c r="BI102" s="199">
        <f>IF(N102="nulová",J102,0)</f>
        <v>0</v>
      </c>
      <c r="BJ102" s="17" t="s">
        <v>84</v>
      </c>
      <c r="BK102" s="199">
        <f>ROUND(I102*H102,2)</f>
        <v>0</v>
      </c>
      <c r="BL102" s="17" t="s">
        <v>136</v>
      </c>
      <c r="BM102" s="198" t="s">
        <v>187</v>
      </c>
    </row>
    <row r="103" spans="2:51" s="13" customFormat="1" ht="11.25">
      <c r="B103" s="200"/>
      <c r="C103" s="201"/>
      <c r="D103" s="202" t="s">
        <v>149</v>
      </c>
      <c r="E103" s="203" t="s">
        <v>19</v>
      </c>
      <c r="F103" s="204" t="s">
        <v>188</v>
      </c>
      <c r="G103" s="201"/>
      <c r="H103" s="203" t="s">
        <v>19</v>
      </c>
      <c r="I103" s="205"/>
      <c r="J103" s="201"/>
      <c r="K103" s="201"/>
      <c r="L103" s="206"/>
      <c r="M103" s="207"/>
      <c r="N103" s="208"/>
      <c r="O103" s="208"/>
      <c r="P103" s="208"/>
      <c r="Q103" s="208"/>
      <c r="R103" s="208"/>
      <c r="S103" s="208"/>
      <c r="T103" s="209"/>
      <c r="AT103" s="210" t="s">
        <v>149</v>
      </c>
      <c r="AU103" s="210" t="s">
        <v>132</v>
      </c>
      <c r="AV103" s="13" t="s">
        <v>84</v>
      </c>
      <c r="AW103" s="13" t="s">
        <v>37</v>
      </c>
      <c r="AX103" s="13" t="s">
        <v>76</v>
      </c>
      <c r="AY103" s="210" t="s">
        <v>117</v>
      </c>
    </row>
    <row r="104" spans="2:51" s="14" customFormat="1" ht="11.25">
      <c r="B104" s="211"/>
      <c r="C104" s="212"/>
      <c r="D104" s="202" t="s">
        <v>149</v>
      </c>
      <c r="E104" s="213" t="s">
        <v>19</v>
      </c>
      <c r="F104" s="214" t="s">
        <v>189</v>
      </c>
      <c r="G104" s="212"/>
      <c r="H104" s="215">
        <v>326.96</v>
      </c>
      <c r="I104" s="216"/>
      <c r="J104" s="212"/>
      <c r="K104" s="212"/>
      <c r="L104" s="217"/>
      <c r="M104" s="218"/>
      <c r="N104" s="219"/>
      <c r="O104" s="219"/>
      <c r="P104" s="219"/>
      <c r="Q104" s="219"/>
      <c r="R104" s="219"/>
      <c r="S104" s="219"/>
      <c r="T104" s="220"/>
      <c r="AT104" s="221" t="s">
        <v>149</v>
      </c>
      <c r="AU104" s="221" t="s">
        <v>132</v>
      </c>
      <c r="AV104" s="14" t="s">
        <v>86</v>
      </c>
      <c r="AW104" s="14" t="s">
        <v>37</v>
      </c>
      <c r="AX104" s="14" t="s">
        <v>76</v>
      </c>
      <c r="AY104" s="221" t="s">
        <v>117</v>
      </c>
    </row>
    <row r="105" spans="1:65" s="2" customFormat="1" ht="21.75" customHeight="1">
      <c r="A105" s="34"/>
      <c r="B105" s="35"/>
      <c r="C105" s="187" t="s">
        <v>86</v>
      </c>
      <c r="D105" s="187" t="s">
        <v>120</v>
      </c>
      <c r="E105" s="188" t="s">
        <v>190</v>
      </c>
      <c r="F105" s="189" t="s">
        <v>191</v>
      </c>
      <c r="G105" s="190" t="s">
        <v>192</v>
      </c>
      <c r="H105" s="191">
        <v>49.044</v>
      </c>
      <c r="I105" s="192"/>
      <c r="J105" s="193">
        <f>ROUND(I105*H105,2)</f>
        <v>0</v>
      </c>
      <c r="K105" s="189" t="s">
        <v>124</v>
      </c>
      <c r="L105" s="39"/>
      <c r="M105" s="194" t="s">
        <v>19</v>
      </c>
      <c r="N105" s="195" t="s">
        <v>47</v>
      </c>
      <c r="O105" s="64"/>
      <c r="P105" s="196">
        <f>O105*H105</f>
        <v>0</v>
      </c>
      <c r="Q105" s="196">
        <v>0</v>
      </c>
      <c r="R105" s="196">
        <f>Q105*H105</f>
        <v>0</v>
      </c>
      <c r="S105" s="196">
        <v>0</v>
      </c>
      <c r="T105" s="197">
        <f>S105*H105</f>
        <v>0</v>
      </c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R105" s="198" t="s">
        <v>136</v>
      </c>
      <c r="AT105" s="198" t="s">
        <v>120</v>
      </c>
      <c r="AU105" s="198" t="s">
        <v>132</v>
      </c>
      <c r="AY105" s="17" t="s">
        <v>117</v>
      </c>
      <c r="BE105" s="199">
        <f>IF(N105="základní",J105,0)</f>
        <v>0</v>
      </c>
      <c r="BF105" s="199">
        <f>IF(N105="snížená",J105,0)</f>
        <v>0</v>
      </c>
      <c r="BG105" s="199">
        <f>IF(N105="zákl. přenesená",J105,0)</f>
        <v>0</v>
      </c>
      <c r="BH105" s="199">
        <f>IF(N105="sníž. přenesená",J105,0)</f>
        <v>0</v>
      </c>
      <c r="BI105" s="199">
        <f>IF(N105="nulová",J105,0)</f>
        <v>0</v>
      </c>
      <c r="BJ105" s="17" t="s">
        <v>84</v>
      </c>
      <c r="BK105" s="199">
        <f>ROUND(I105*H105,2)</f>
        <v>0</v>
      </c>
      <c r="BL105" s="17" t="s">
        <v>136</v>
      </c>
      <c r="BM105" s="198" t="s">
        <v>193</v>
      </c>
    </row>
    <row r="106" spans="2:51" s="13" customFormat="1" ht="11.25">
      <c r="B106" s="200"/>
      <c r="C106" s="201"/>
      <c r="D106" s="202" t="s">
        <v>149</v>
      </c>
      <c r="E106" s="203" t="s">
        <v>19</v>
      </c>
      <c r="F106" s="204" t="s">
        <v>188</v>
      </c>
      <c r="G106" s="201"/>
      <c r="H106" s="203" t="s">
        <v>19</v>
      </c>
      <c r="I106" s="205"/>
      <c r="J106" s="201"/>
      <c r="K106" s="201"/>
      <c r="L106" s="206"/>
      <c r="M106" s="207"/>
      <c r="N106" s="208"/>
      <c r="O106" s="208"/>
      <c r="P106" s="208"/>
      <c r="Q106" s="208"/>
      <c r="R106" s="208"/>
      <c r="S106" s="208"/>
      <c r="T106" s="209"/>
      <c r="AT106" s="210" t="s">
        <v>149</v>
      </c>
      <c r="AU106" s="210" t="s">
        <v>132</v>
      </c>
      <c r="AV106" s="13" t="s">
        <v>84</v>
      </c>
      <c r="AW106" s="13" t="s">
        <v>37</v>
      </c>
      <c r="AX106" s="13" t="s">
        <v>76</v>
      </c>
      <c r="AY106" s="210" t="s">
        <v>117</v>
      </c>
    </row>
    <row r="107" spans="2:51" s="14" customFormat="1" ht="11.25">
      <c r="B107" s="211"/>
      <c r="C107" s="212"/>
      <c r="D107" s="202" t="s">
        <v>149</v>
      </c>
      <c r="E107" s="213" t="s">
        <v>19</v>
      </c>
      <c r="F107" s="214" t="s">
        <v>194</v>
      </c>
      <c r="G107" s="212"/>
      <c r="H107" s="215">
        <v>49.044</v>
      </c>
      <c r="I107" s="216"/>
      <c r="J107" s="212"/>
      <c r="K107" s="212"/>
      <c r="L107" s="217"/>
      <c r="M107" s="218"/>
      <c r="N107" s="219"/>
      <c r="O107" s="219"/>
      <c r="P107" s="219"/>
      <c r="Q107" s="219"/>
      <c r="R107" s="219"/>
      <c r="S107" s="219"/>
      <c r="T107" s="220"/>
      <c r="AT107" s="221" t="s">
        <v>149</v>
      </c>
      <c r="AU107" s="221" t="s">
        <v>132</v>
      </c>
      <c r="AV107" s="14" t="s">
        <v>86</v>
      </c>
      <c r="AW107" s="14" t="s">
        <v>37</v>
      </c>
      <c r="AX107" s="14" t="s">
        <v>76</v>
      </c>
      <c r="AY107" s="221" t="s">
        <v>117</v>
      </c>
    </row>
    <row r="108" spans="2:63" s="12" customFormat="1" ht="20.25" customHeight="1">
      <c r="B108" s="171"/>
      <c r="C108" s="172"/>
      <c r="D108" s="173" t="s">
        <v>75</v>
      </c>
      <c r="E108" s="185" t="s">
        <v>195</v>
      </c>
      <c r="F108" s="185" t="s">
        <v>196</v>
      </c>
      <c r="G108" s="172"/>
      <c r="H108" s="172"/>
      <c r="I108" s="175"/>
      <c r="J108" s="186">
        <f>BK108</f>
        <v>0</v>
      </c>
      <c r="K108" s="172"/>
      <c r="L108" s="177"/>
      <c r="M108" s="178"/>
      <c r="N108" s="179"/>
      <c r="O108" s="179"/>
      <c r="P108" s="180">
        <f>SUM(P109:P119)</f>
        <v>0</v>
      </c>
      <c r="Q108" s="179"/>
      <c r="R108" s="180">
        <f>SUM(R109:R119)</f>
        <v>0</v>
      </c>
      <c r="S108" s="179"/>
      <c r="T108" s="181">
        <f>SUM(T109:T119)</f>
        <v>0</v>
      </c>
      <c r="AR108" s="182" t="s">
        <v>84</v>
      </c>
      <c r="AT108" s="183" t="s">
        <v>75</v>
      </c>
      <c r="AU108" s="183" t="s">
        <v>86</v>
      </c>
      <c r="AY108" s="182" t="s">
        <v>117</v>
      </c>
      <c r="BK108" s="184">
        <f>SUM(BK109:BK119)</f>
        <v>0</v>
      </c>
    </row>
    <row r="109" spans="1:65" s="2" customFormat="1" ht="33" customHeight="1">
      <c r="A109" s="34"/>
      <c r="B109" s="35"/>
      <c r="C109" s="187" t="s">
        <v>132</v>
      </c>
      <c r="D109" s="187" t="s">
        <v>120</v>
      </c>
      <c r="E109" s="188" t="s">
        <v>197</v>
      </c>
      <c r="F109" s="189" t="s">
        <v>198</v>
      </c>
      <c r="G109" s="190" t="s">
        <v>192</v>
      </c>
      <c r="H109" s="191">
        <v>16.158</v>
      </c>
      <c r="I109" s="192"/>
      <c r="J109" s="193">
        <f>ROUND(I109*H109,2)</f>
        <v>0</v>
      </c>
      <c r="K109" s="189" t="s">
        <v>124</v>
      </c>
      <c r="L109" s="39"/>
      <c r="M109" s="194" t="s">
        <v>19</v>
      </c>
      <c r="N109" s="195" t="s">
        <v>47</v>
      </c>
      <c r="O109" s="64"/>
      <c r="P109" s="196">
        <f>O109*H109</f>
        <v>0</v>
      </c>
      <c r="Q109" s="196">
        <v>0</v>
      </c>
      <c r="R109" s="196">
        <f>Q109*H109</f>
        <v>0</v>
      </c>
      <c r="S109" s="196">
        <v>0</v>
      </c>
      <c r="T109" s="197">
        <f>S109*H109</f>
        <v>0</v>
      </c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  <c r="AR109" s="198" t="s">
        <v>136</v>
      </c>
      <c r="AT109" s="198" t="s">
        <v>120</v>
      </c>
      <c r="AU109" s="198" t="s">
        <v>132</v>
      </c>
      <c r="AY109" s="17" t="s">
        <v>117</v>
      </c>
      <c r="BE109" s="199">
        <f>IF(N109="základní",J109,0)</f>
        <v>0</v>
      </c>
      <c r="BF109" s="199">
        <f>IF(N109="snížená",J109,0)</f>
        <v>0</v>
      </c>
      <c r="BG109" s="199">
        <f>IF(N109="zákl. přenesená",J109,0)</f>
        <v>0</v>
      </c>
      <c r="BH109" s="199">
        <f>IF(N109="sníž. přenesená",J109,0)</f>
        <v>0</v>
      </c>
      <c r="BI109" s="199">
        <f>IF(N109="nulová",J109,0)</f>
        <v>0</v>
      </c>
      <c r="BJ109" s="17" t="s">
        <v>84</v>
      </c>
      <c r="BK109" s="199">
        <f>ROUND(I109*H109,2)</f>
        <v>0</v>
      </c>
      <c r="BL109" s="17" t="s">
        <v>136</v>
      </c>
      <c r="BM109" s="198" t="s">
        <v>199</v>
      </c>
    </row>
    <row r="110" spans="2:51" s="14" customFormat="1" ht="11.25">
      <c r="B110" s="211"/>
      <c r="C110" s="212"/>
      <c r="D110" s="202" t="s">
        <v>149</v>
      </c>
      <c r="E110" s="213" t="s">
        <v>19</v>
      </c>
      <c r="F110" s="214" t="s">
        <v>200</v>
      </c>
      <c r="G110" s="212"/>
      <c r="H110" s="215">
        <v>12.96</v>
      </c>
      <c r="I110" s="216"/>
      <c r="J110" s="212"/>
      <c r="K110" s="212"/>
      <c r="L110" s="217"/>
      <c r="M110" s="218"/>
      <c r="N110" s="219"/>
      <c r="O110" s="219"/>
      <c r="P110" s="219"/>
      <c r="Q110" s="219"/>
      <c r="R110" s="219"/>
      <c r="S110" s="219"/>
      <c r="T110" s="220"/>
      <c r="AT110" s="221" t="s">
        <v>149</v>
      </c>
      <c r="AU110" s="221" t="s">
        <v>132</v>
      </c>
      <c r="AV110" s="14" t="s">
        <v>86</v>
      </c>
      <c r="AW110" s="14" t="s">
        <v>37</v>
      </c>
      <c r="AX110" s="14" t="s">
        <v>76</v>
      </c>
      <c r="AY110" s="221" t="s">
        <v>117</v>
      </c>
    </row>
    <row r="111" spans="2:51" s="14" customFormat="1" ht="11.25">
      <c r="B111" s="211"/>
      <c r="C111" s="212"/>
      <c r="D111" s="202" t="s">
        <v>149</v>
      </c>
      <c r="E111" s="213" t="s">
        <v>19</v>
      </c>
      <c r="F111" s="214" t="s">
        <v>201</v>
      </c>
      <c r="G111" s="212"/>
      <c r="H111" s="215">
        <v>3.198</v>
      </c>
      <c r="I111" s="216"/>
      <c r="J111" s="212"/>
      <c r="K111" s="212"/>
      <c r="L111" s="217"/>
      <c r="M111" s="218"/>
      <c r="N111" s="219"/>
      <c r="O111" s="219"/>
      <c r="P111" s="219"/>
      <c r="Q111" s="219"/>
      <c r="R111" s="219"/>
      <c r="S111" s="219"/>
      <c r="T111" s="220"/>
      <c r="AT111" s="221" t="s">
        <v>149</v>
      </c>
      <c r="AU111" s="221" t="s">
        <v>132</v>
      </c>
      <c r="AV111" s="14" t="s">
        <v>86</v>
      </c>
      <c r="AW111" s="14" t="s">
        <v>37</v>
      </c>
      <c r="AX111" s="14" t="s">
        <v>76</v>
      </c>
      <c r="AY111" s="221" t="s">
        <v>117</v>
      </c>
    </row>
    <row r="112" spans="1:65" s="2" customFormat="1" ht="33" customHeight="1">
      <c r="A112" s="34"/>
      <c r="B112" s="35"/>
      <c r="C112" s="187" t="s">
        <v>136</v>
      </c>
      <c r="D112" s="187" t="s">
        <v>120</v>
      </c>
      <c r="E112" s="188" t="s">
        <v>202</v>
      </c>
      <c r="F112" s="189" t="s">
        <v>203</v>
      </c>
      <c r="G112" s="190" t="s">
        <v>192</v>
      </c>
      <c r="H112" s="191">
        <v>9</v>
      </c>
      <c r="I112" s="192"/>
      <c r="J112" s="193">
        <f>ROUND(I112*H112,2)</f>
        <v>0</v>
      </c>
      <c r="K112" s="189" t="s">
        <v>124</v>
      </c>
      <c r="L112" s="39"/>
      <c r="M112" s="194" t="s">
        <v>19</v>
      </c>
      <c r="N112" s="195" t="s">
        <v>47</v>
      </c>
      <c r="O112" s="64"/>
      <c r="P112" s="196">
        <f>O112*H112</f>
        <v>0</v>
      </c>
      <c r="Q112" s="196">
        <v>0</v>
      </c>
      <c r="R112" s="196">
        <f>Q112*H112</f>
        <v>0</v>
      </c>
      <c r="S112" s="196">
        <v>0</v>
      </c>
      <c r="T112" s="197">
        <f>S112*H112</f>
        <v>0</v>
      </c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  <c r="AR112" s="198" t="s">
        <v>136</v>
      </c>
      <c r="AT112" s="198" t="s">
        <v>120</v>
      </c>
      <c r="AU112" s="198" t="s">
        <v>132</v>
      </c>
      <c r="AY112" s="17" t="s">
        <v>117</v>
      </c>
      <c r="BE112" s="199">
        <f>IF(N112="základní",J112,0)</f>
        <v>0</v>
      </c>
      <c r="BF112" s="199">
        <f>IF(N112="snížená",J112,0)</f>
        <v>0</v>
      </c>
      <c r="BG112" s="199">
        <f>IF(N112="zákl. přenesená",J112,0)</f>
        <v>0</v>
      </c>
      <c r="BH112" s="199">
        <f>IF(N112="sníž. přenesená",J112,0)</f>
        <v>0</v>
      </c>
      <c r="BI112" s="199">
        <f>IF(N112="nulová",J112,0)</f>
        <v>0</v>
      </c>
      <c r="BJ112" s="17" t="s">
        <v>84</v>
      </c>
      <c r="BK112" s="199">
        <f>ROUND(I112*H112,2)</f>
        <v>0</v>
      </c>
      <c r="BL112" s="17" t="s">
        <v>136</v>
      </c>
      <c r="BM112" s="198" t="s">
        <v>204</v>
      </c>
    </row>
    <row r="113" spans="2:51" s="13" customFormat="1" ht="11.25">
      <c r="B113" s="200"/>
      <c r="C113" s="201"/>
      <c r="D113" s="202" t="s">
        <v>149</v>
      </c>
      <c r="E113" s="203" t="s">
        <v>19</v>
      </c>
      <c r="F113" s="204" t="s">
        <v>205</v>
      </c>
      <c r="G113" s="201"/>
      <c r="H113" s="203" t="s">
        <v>19</v>
      </c>
      <c r="I113" s="205"/>
      <c r="J113" s="201"/>
      <c r="K113" s="201"/>
      <c r="L113" s="206"/>
      <c r="M113" s="207"/>
      <c r="N113" s="208"/>
      <c r="O113" s="208"/>
      <c r="P113" s="208"/>
      <c r="Q113" s="208"/>
      <c r="R113" s="208"/>
      <c r="S113" s="208"/>
      <c r="T113" s="209"/>
      <c r="AT113" s="210" t="s">
        <v>149</v>
      </c>
      <c r="AU113" s="210" t="s">
        <v>132</v>
      </c>
      <c r="AV113" s="13" t="s">
        <v>84</v>
      </c>
      <c r="AW113" s="13" t="s">
        <v>37</v>
      </c>
      <c r="AX113" s="13" t="s">
        <v>76</v>
      </c>
      <c r="AY113" s="210" t="s">
        <v>117</v>
      </c>
    </row>
    <row r="114" spans="2:51" s="14" customFormat="1" ht="11.25">
      <c r="B114" s="211"/>
      <c r="C114" s="212"/>
      <c r="D114" s="202" t="s">
        <v>149</v>
      </c>
      <c r="E114" s="213" t="s">
        <v>19</v>
      </c>
      <c r="F114" s="214" t="s">
        <v>206</v>
      </c>
      <c r="G114" s="212"/>
      <c r="H114" s="215">
        <v>9</v>
      </c>
      <c r="I114" s="216"/>
      <c r="J114" s="212"/>
      <c r="K114" s="212"/>
      <c r="L114" s="217"/>
      <c r="M114" s="218"/>
      <c r="N114" s="219"/>
      <c r="O114" s="219"/>
      <c r="P114" s="219"/>
      <c r="Q114" s="219"/>
      <c r="R114" s="219"/>
      <c r="S114" s="219"/>
      <c r="T114" s="220"/>
      <c r="AT114" s="221" t="s">
        <v>149</v>
      </c>
      <c r="AU114" s="221" t="s">
        <v>132</v>
      </c>
      <c r="AV114" s="14" t="s">
        <v>86</v>
      </c>
      <c r="AW114" s="14" t="s">
        <v>37</v>
      </c>
      <c r="AX114" s="14" t="s">
        <v>76</v>
      </c>
      <c r="AY114" s="221" t="s">
        <v>117</v>
      </c>
    </row>
    <row r="115" spans="1:65" s="2" customFormat="1" ht="21.75" customHeight="1">
      <c r="A115" s="34"/>
      <c r="B115" s="35"/>
      <c r="C115" s="187" t="s">
        <v>116</v>
      </c>
      <c r="D115" s="187" t="s">
        <v>120</v>
      </c>
      <c r="E115" s="188" t="s">
        <v>207</v>
      </c>
      <c r="F115" s="189" t="s">
        <v>208</v>
      </c>
      <c r="G115" s="190" t="s">
        <v>192</v>
      </c>
      <c r="H115" s="191">
        <v>0.287</v>
      </c>
      <c r="I115" s="192"/>
      <c r="J115" s="193">
        <f>ROUND(I115*H115,2)</f>
        <v>0</v>
      </c>
      <c r="K115" s="189" t="s">
        <v>124</v>
      </c>
      <c r="L115" s="39"/>
      <c r="M115" s="194" t="s">
        <v>19</v>
      </c>
      <c r="N115" s="195" t="s">
        <v>47</v>
      </c>
      <c r="O115" s="64"/>
      <c r="P115" s="196">
        <f>O115*H115</f>
        <v>0</v>
      </c>
      <c r="Q115" s="196">
        <v>0</v>
      </c>
      <c r="R115" s="196">
        <f>Q115*H115</f>
        <v>0</v>
      </c>
      <c r="S115" s="196">
        <v>0</v>
      </c>
      <c r="T115" s="197">
        <f>S115*H115</f>
        <v>0</v>
      </c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  <c r="AR115" s="198" t="s">
        <v>136</v>
      </c>
      <c r="AT115" s="198" t="s">
        <v>120</v>
      </c>
      <c r="AU115" s="198" t="s">
        <v>132</v>
      </c>
      <c r="AY115" s="17" t="s">
        <v>117</v>
      </c>
      <c r="BE115" s="199">
        <f>IF(N115="základní",J115,0)</f>
        <v>0</v>
      </c>
      <c r="BF115" s="199">
        <f>IF(N115="snížená",J115,0)</f>
        <v>0</v>
      </c>
      <c r="BG115" s="199">
        <f>IF(N115="zákl. přenesená",J115,0)</f>
        <v>0</v>
      </c>
      <c r="BH115" s="199">
        <f>IF(N115="sníž. přenesená",J115,0)</f>
        <v>0</v>
      </c>
      <c r="BI115" s="199">
        <f>IF(N115="nulová",J115,0)</f>
        <v>0</v>
      </c>
      <c r="BJ115" s="17" t="s">
        <v>84</v>
      </c>
      <c r="BK115" s="199">
        <f>ROUND(I115*H115,2)</f>
        <v>0</v>
      </c>
      <c r="BL115" s="17" t="s">
        <v>136</v>
      </c>
      <c r="BM115" s="198" t="s">
        <v>209</v>
      </c>
    </row>
    <row r="116" spans="2:51" s="13" customFormat="1" ht="11.25">
      <c r="B116" s="200"/>
      <c r="C116" s="201"/>
      <c r="D116" s="202" t="s">
        <v>149</v>
      </c>
      <c r="E116" s="203" t="s">
        <v>19</v>
      </c>
      <c r="F116" s="204" t="s">
        <v>210</v>
      </c>
      <c r="G116" s="201"/>
      <c r="H116" s="203" t="s">
        <v>19</v>
      </c>
      <c r="I116" s="205"/>
      <c r="J116" s="201"/>
      <c r="K116" s="201"/>
      <c r="L116" s="206"/>
      <c r="M116" s="207"/>
      <c r="N116" s="208"/>
      <c r="O116" s="208"/>
      <c r="P116" s="208"/>
      <c r="Q116" s="208"/>
      <c r="R116" s="208"/>
      <c r="S116" s="208"/>
      <c r="T116" s="209"/>
      <c r="AT116" s="210" t="s">
        <v>149</v>
      </c>
      <c r="AU116" s="210" t="s">
        <v>132</v>
      </c>
      <c r="AV116" s="13" t="s">
        <v>84</v>
      </c>
      <c r="AW116" s="13" t="s">
        <v>37</v>
      </c>
      <c r="AX116" s="13" t="s">
        <v>76</v>
      </c>
      <c r="AY116" s="210" t="s">
        <v>117</v>
      </c>
    </row>
    <row r="117" spans="2:51" s="14" customFormat="1" ht="11.25">
      <c r="B117" s="211"/>
      <c r="C117" s="212"/>
      <c r="D117" s="202" t="s">
        <v>149</v>
      </c>
      <c r="E117" s="213" t="s">
        <v>19</v>
      </c>
      <c r="F117" s="214" t="s">
        <v>211</v>
      </c>
      <c r="G117" s="212"/>
      <c r="H117" s="215">
        <v>0.175</v>
      </c>
      <c r="I117" s="216"/>
      <c r="J117" s="212"/>
      <c r="K117" s="212"/>
      <c r="L117" s="217"/>
      <c r="M117" s="218"/>
      <c r="N117" s="219"/>
      <c r="O117" s="219"/>
      <c r="P117" s="219"/>
      <c r="Q117" s="219"/>
      <c r="R117" s="219"/>
      <c r="S117" s="219"/>
      <c r="T117" s="220"/>
      <c r="AT117" s="221" t="s">
        <v>149</v>
      </c>
      <c r="AU117" s="221" t="s">
        <v>132</v>
      </c>
      <c r="AV117" s="14" t="s">
        <v>86</v>
      </c>
      <c r="AW117" s="14" t="s">
        <v>37</v>
      </c>
      <c r="AX117" s="14" t="s">
        <v>76</v>
      </c>
      <c r="AY117" s="221" t="s">
        <v>117</v>
      </c>
    </row>
    <row r="118" spans="2:51" s="13" customFormat="1" ht="11.25">
      <c r="B118" s="200"/>
      <c r="C118" s="201"/>
      <c r="D118" s="202" t="s">
        <v>149</v>
      </c>
      <c r="E118" s="203" t="s">
        <v>19</v>
      </c>
      <c r="F118" s="204" t="s">
        <v>212</v>
      </c>
      <c r="G118" s="201"/>
      <c r="H118" s="203" t="s">
        <v>19</v>
      </c>
      <c r="I118" s="205"/>
      <c r="J118" s="201"/>
      <c r="K118" s="201"/>
      <c r="L118" s="206"/>
      <c r="M118" s="207"/>
      <c r="N118" s="208"/>
      <c r="O118" s="208"/>
      <c r="P118" s="208"/>
      <c r="Q118" s="208"/>
      <c r="R118" s="208"/>
      <c r="S118" s="208"/>
      <c r="T118" s="209"/>
      <c r="AT118" s="210" t="s">
        <v>149</v>
      </c>
      <c r="AU118" s="210" t="s">
        <v>132</v>
      </c>
      <c r="AV118" s="13" t="s">
        <v>84</v>
      </c>
      <c r="AW118" s="13" t="s">
        <v>37</v>
      </c>
      <c r="AX118" s="13" t="s">
        <v>76</v>
      </c>
      <c r="AY118" s="210" t="s">
        <v>117</v>
      </c>
    </row>
    <row r="119" spans="2:51" s="14" customFormat="1" ht="11.25">
      <c r="B119" s="211"/>
      <c r="C119" s="212"/>
      <c r="D119" s="202" t="s">
        <v>149</v>
      </c>
      <c r="E119" s="213" t="s">
        <v>19</v>
      </c>
      <c r="F119" s="214" t="s">
        <v>213</v>
      </c>
      <c r="G119" s="212"/>
      <c r="H119" s="215">
        <v>0.112</v>
      </c>
      <c r="I119" s="216"/>
      <c r="J119" s="212"/>
      <c r="K119" s="212"/>
      <c r="L119" s="217"/>
      <c r="M119" s="218"/>
      <c r="N119" s="219"/>
      <c r="O119" s="219"/>
      <c r="P119" s="219"/>
      <c r="Q119" s="219"/>
      <c r="R119" s="219"/>
      <c r="S119" s="219"/>
      <c r="T119" s="220"/>
      <c r="AT119" s="221" t="s">
        <v>149</v>
      </c>
      <c r="AU119" s="221" t="s">
        <v>132</v>
      </c>
      <c r="AV119" s="14" t="s">
        <v>86</v>
      </c>
      <c r="AW119" s="14" t="s">
        <v>37</v>
      </c>
      <c r="AX119" s="14" t="s">
        <v>76</v>
      </c>
      <c r="AY119" s="221" t="s">
        <v>117</v>
      </c>
    </row>
    <row r="120" spans="2:63" s="12" customFormat="1" ht="20.25" customHeight="1">
      <c r="B120" s="171"/>
      <c r="C120" s="172"/>
      <c r="D120" s="173" t="s">
        <v>75</v>
      </c>
      <c r="E120" s="185" t="s">
        <v>214</v>
      </c>
      <c r="F120" s="185" t="s">
        <v>215</v>
      </c>
      <c r="G120" s="172"/>
      <c r="H120" s="172"/>
      <c r="I120" s="175"/>
      <c r="J120" s="186">
        <f>BK120</f>
        <v>0</v>
      </c>
      <c r="K120" s="172"/>
      <c r="L120" s="177"/>
      <c r="M120" s="178"/>
      <c r="N120" s="179"/>
      <c r="O120" s="179"/>
      <c r="P120" s="180">
        <f>SUM(P121:P135)</f>
        <v>0</v>
      </c>
      <c r="Q120" s="179"/>
      <c r="R120" s="180">
        <f>SUM(R121:R135)</f>
        <v>0</v>
      </c>
      <c r="S120" s="179"/>
      <c r="T120" s="181">
        <f>SUM(T121:T135)</f>
        <v>0</v>
      </c>
      <c r="AR120" s="182" t="s">
        <v>84</v>
      </c>
      <c r="AT120" s="183" t="s">
        <v>75</v>
      </c>
      <c r="AU120" s="183" t="s">
        <v>86</v>
      </c>
      <c r="AY120" s="182" t="s">
        <v>117</v>
      </c>
      <c r="BK120" s="184">
        <f>SUM(BK121:BK135)</f>
        <v>0</v>
      </c>
    </row>
    <row r="121" spans="1:65" s="2" customFormat="1" ht="44.25" customHeight="1">
      <c r="A121" s="34"/>
      <c r="B121" s="35"/>
      <c r="C121" s="187" t="s">
        <v>145</v>
      </c>
      <c r="D121" s="187" t="s">
        <v>120</v>
      </c>
      <c r="E121" s="188" t="s">
        <v>216</v>
      </c>
      <c r="F121" s="189" t="s">
        <v>217</v>
      </c>
      <c r="G121" s="190" t="s">
        <v>192</v>
      </c>
      <c r="H121" s="191">
        <v>6.48</v>
      </c>
      <c r="I121" s="192"/>
      <c r="J121" s="193">
        <f>ROUND(I121*H121,2)</f>
        <v>0</v>
      </c>
      <c r="K121" s="189" t="s">
        <v>124</v>
      </c>
      <c r="L121" s="39"/>
      <c r="M121" s="194" t="s">
        <v>19</v>
      </c>
      <c r="N121" s="195" t="s">
        <v>47</v>
      </c>
      <c r="O121" s="64"/>
      <c r="P121" s="196">
        <f>O121*H121</f>
        <v>0</v>
      </c>
      <c r="Q121" s="196">
        <v>0</v>
      </c>
      <c r="R121" s="196">
        <f>Q121*H121</f>
        <v>0</v>
      </c>
      <c r="S121" s="196">
        <v>0</v>
      </c>
      <c r="T121" s="197">
        <f>S121*H121</f>
        <v>0</v>
      </c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R121" s="198" t="s">
        <v>136</v>
      </c>
      <c r="AT121" s="198" t="s">
        <v>120</v>
      </c>
      <c r="AU121" s="198" t="s">
        <v>132</v>
      </c>
      <c r="AY121" s="17" t="s">
        <v>117</v>
      </c>
      <c r="BE121" s="199">
        <f>IF(N121="základní",J121,0)</f>
        <v>0</v>
      </c>
      <c r="BF121" s="199">
        <f>IF(N121="snížená",J121,0)</f>
        <v>0</v>
      </c>
      <c r="BG121" s="199">
        <f>IF(N121="zákl. přenesená",J121,0)</f>
        <v>0</v>
      </c>
      <c r="BH121" s="199">
        <f>IF(N121="sníž. přenesená",J121,0)</f>
        <v>0</v>
      </c>
      <c r="BI121" s="199">
        <f>IF(N121="nulová",J121,0)</f>
        <v>0</v>
      </c>
      <c r="BJ121" s="17" t="s">
        <v>84</v>
      </c>
      <c r="BK121" s="199">
        <f>ROUND(I121*H121,2)</f>
        <v>0</v>
      </c>
      <c r="BL121" s="17" t="s">
        <v>136</v>
      </c>
      <c r="BM121" s="198" t="s">
        <v>218</v>
      </c>
    </row>
    <row r="122" spans="2:51" s="14" customFormat="1" ht="11.25">
      <c r="B122" s="211"/>
      <c r="C122" s="212"/>
      <c r="D122" s="202" t="s">
        <v>149</v>
      </c>
      <c r="E122" s="213" t="s">
        <v>19</v>
      </c>
      <c r="F122" s="214" t="s">
        <v>219</v>
      </c>
      <c r="G122" s="212"/>
      <c r="H122" s="215">
        <v>6.48</v>
      </c>
      <c r="I122" s="216"/>
      <c r="J122" s="212"/>
      <c r="K122" s="212"/>
      <c r="L122" s="217"/>
      <c r="M122" s="218"/>
      <c r="N122" s="219"/>
      <c r="O122" s="219"/>
      <c r="P122" s="219"/>
      <c r="Q122" s="219"/>
      <c r="R122" s="219"/>
      <c r="S122" s="219"/>
      <c r="T122" s="220"/>
      <c r="AT122" s="221" t="s">
        <v>149</v>
      </c>
      <c r="AU122" s="221" t="s">
        <v>132</v>
      </c>
      <c r="AV122" s="14" t="s">
        <v>86</v>
      </c>
      <c r="AW122" s="14" t="s">
        <v>37</v>
      </c>
      <c r="AX122" s="14" t="s">
        <v>76</v>
      </c>
      <c r="AY122" s="221" t="s">
        <v>117</v>
      </c>
    </row>
    <row r="123" spans="1:65" s="2" customFormat="1" ht="55.5" customHeight="1">
      <c r="A123" s="34"/>
      <c r="B123" s="35"/>
      <c r="C123" s="187" t="s">
        <v>151</v>
      </c>
      <c r="D123" s="187" t="s">
        <v>120</v>
      </c>
      <c r="E123" s="188" t="s">
        <v>220</v>
      </c>
      <c r="F123" s="189" t="s">
        <v>221</v>
      </c>
      <c r="G123" s="190" t="s">
        <v>192</v>
      </c>
      <c r="H123" s="191">
        <v>120.293</v>
      </c>
      <c r="I123" s="192"/>
      <c r="J123" s="193">
        <f>ROUND(I123*H123,2)</f>
        <v>0</v>
      </c>
      <c r="K123" s="189" t="s">
        <v>124</v>
      </c>
      <c r="L123" s="39"/>
      <c r="M123" s="194" t="s">
        <v>19</v>
      </c>
      <c r="N123" s="195" t="s">
        <v>47</v>
      </c>
      <c r="O123" s="64"/>
      <c r="P123" s="196">
        <f>O123*H123</f>
        <v>0</v>
      </c>
      <c r="Q123" s="196">
        <v>0</v>
      </c>
      <c r="R123" s="196">
        <f>Q123*H123</f>
        <v>0</v>
      </c>
      <c r="S123" s="196">
        <v>0</v>
      </c>
      <c r="T123" s="197">
        <f>S123*H123</f>
        <v>0</v>
      </c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R123" s="198" t="s">
        <v>136</v>
      </c>
      <c r="AT123" s="198" t="s">
        <v>120</v>
      </c>
      <c r="AU123" s="198" t="s">
        <v>132</v>
      </c>
      <c r="AY123" s="17" t="s">
        <v>117</v>
      </c>
      <c r="BE123" s="199">
        <f>IF(N123="základní",J123,0)</f>
        <v>0</v>
      </c>
      <c r="BF123" s="199">
        <f>IF(N123="snížená",J123,0)</f>
        <v>0</v>
      </c>
      <c r="BG123" s="199">
        <f>IF(N123="zákl. přenesená",J123,0)</f>
        <v>0</v>
      </c>
      <c r="BH123" s="199">
        <f>IF(N123="sníž. přenesená",J123,0)</f>
        <v>0</v>
      </c>
      <c r="BI123" s="199">
        <f>IF(N123="nulová",J123,0)</f>
        <v>0</v>
      </c>
      <c r="BJ123" s="17" t="s">
        <v>84</v>
      </c>
      <c r="BK123" s="199">
        <f>ROUND(I123*H123,2)</f>
        <v>0</v>
      </c>
      <c r="BL123" s="17" t="s">
        <v>136</v>
      </c>
      <c r="BM123" s="198" t="s">
        <v>222</v>
      </c>
    </row>
    <row r="124" spans="2:51" s="14" customFormat="1" ht="11.25">
      <c r="B124" s="211"/>
      <c r="C124" s="212"/>
      <c r="D124" s="202" t="s">
        <v>149</v>
      </c>
      <c r="E124" s="213" t="s">
        <v>19</v>
      </c>
      <c r="F124" s="214" t="s">
        <v>223</v>
      </c>
      <c r="G124" s="212"/>
      <c r="H124" s="215">
        <v>49.044</v>
      </c>
      <c r="I124" s="216"/>
      <c r="J124" s="212"/>
      <c r="K124" s="212"/>
      <c r="L124" s="217"/>
      <c r="M124" s="218"/>
      <c r="N124" s="219"/>
      <c r="O124" s="219"/>
      <c r="P124" s="219"/>
      <c r="Q124" s="219"/>
      <c r="R124" s="219"/>
      <c r="S124" s="219"/>
      <c r="T124" s="220"/>
      <c r="AT124" s="221" t="s">
        <v>149</v>
      </c>
      <c r="AU124" s="221" t="s">
        <v>132</v>
      </c>
      <c r="AV124" s="14" t="s">
        <v>86</v>
      </c>
      <c r="AW124" s="14" t="s">
        <v>37</v>
      </c>
      <c r="AX124" s="14" t="s">
        <v>76</v>
      </c>
      <c r="AY124" s="221" t="s">
        <v>117</v>
      </c>
    </row>
    <row r="125" spans="2:51" s="14" customFormat="1" ht="11.25">
      <c r="B125" s="211"/>
      <c r="C125" s="212"/>
      <c r="D125" s="202" t="s">
        <v>149</v>
      </c>
      <c r="E125" s="213" t="s">
        <v>19</v>
      </c>
      <c r="F125" s="214" t="s">
        <v>224</v>
      </c>
      <c r="G125" s="212"/>
      <c r="H125" s="215">
        <v>49.044</v>
      </c>
      <c r="I125" s="216"/>
      <c r="J125" s="212"/>
      <c r="K125" s="212"/>
      <c r="L125" s="217"/>
      <c r="M125" s="218"/>
      <c r="N125" s="219"/>
      <c r="O125" s="219"/>
      <c r="P125" s="219"/>
      <c r="Q125" s="219"/>
      <c r="R125" s="219"/>
      <c r="S125" s="219"/>
      <c r="T125" s="220"/>
      <c r="AT125" s="221" t="s">
        <v>149</v>
      </c>
      <c r="AU125" s="221" t="s">
        <v>132</v>
      </c>
      <c r="AV125" s="14" t="s">
        <v>86</v>
      </c>
      <c r="AW125" s="14" t="s">
        <v>37</v>
      </c>
      <c r="AX125" s="14" t="s">
        <v>76</v>
      </c>
      <c r="AY125" s="221" t="s">
        <v>117</v>
      </c>
    </row>
    <row r="126" spans="2:51" s="14" customFormat="1" ht="11.25">
      <c r="B126" s="211"/>
      <c r="C126" s="212"/>
      <c r="D126" s="202" t="s">
        <v>149</v>
      </c>
      <c r="E126" s="213" t="s">
        <v>19</v>
      </c>
      <c r="F126" s="214" t="s">
        <v>225</v>
      </c>
      <c r="G126" s="212"/>
      <c r="H126" s="215">
        <v>16.158</v>
      </c>
      <c r="I126" s="216"/>
      <c r="J126" s="212"/>
      <c r="K126" s="212"/>
      <c r="L126" s="217"/>
      <c r="M126" s="218"/>
      <c r="N126" s="219"/>
      <c r="O126" s="219"/>
      <c r="P126" s="219"/>
      <c r="Q126" s="219"/>
      <c r="R126" s="219"/>
      <c r="S126" s="219"/>
      <c r="T126" s="220"/>
      <c r="AT126" s="221" t="s">
        <v>149</v>
      </c>
      <c r="AU126" s="221" t="s">
        <v>132</v>
      </c>
      <c r="AV126" s="14" t="s">
        <v>86</v>
      </c>
      <c r="AW126" s="14" t="s">
        <v>37</v>
      </c>
      <c r="AX126" s="14" t="s">
        <v>76</v>
      </c>
      <c r="AY126" s="221" t="s">
        <v>117</v>
      </c>
    </row>
    <row r="127" spans="2:51" s="14" customFormat="1" ht="11.25">
      <c r="B127" s="211"/>
      <c r="C127" s="212"/>
      <c r="D127" s="202" t="s">
        <v>149</v>
      </c>
      <c r="E127" s="213" t="s">
        <v>19</v>
      </c>
      <c r="F127" s="214" t="s">
        <v>226</v>
      </c>
      <c r="G127" s="212"/>
      <c r="H127" s="215">
        <v>9</v>
      </c>
      <c r="I127" s="216"/>
      <c r="J127" s="212"/>
      <c r="K127" s="212"/>
      <c r="L127" s="217"/>
      <c r="M127" s="218"/>
      <c r="N127" s="219"/>
      <c r="O127" s="219"/>
      <c r="P127" s="219"/>
      <c r="Q127" s="219"/>
      <c r="R127" s="219"/>
      <c r="S127" s="219"/>
      <c r="T127" s="220"/>
      <c r="AT127" s="221" t="s">
        <v>149</v>
      </c>
      <c r="AU127" s="221" t="s">
        <v>132</v>
      </c>
      <c r="AV127" s="14" t="s">
        <v>86</v>
      </c>
      <c r="AW127" s="14" t="s">
        <v>37</v>
      </c>
      <c r="AX127" s="14" t="s">
        <v>76</v>
      </c>
      <c r="AY127" s="221" t="s">
        <v>117</v>
      </c>
    </row>
    <row r="128" spans="2:51" s="14" customFormat="1" ht="11.25">
      <c r="B128" s="211"/>
      <c r="C128" s="212"/>
      <c r="D128" s="202" t="s">
        <v>149</v>
      </c>
      <c r="E128" s="213" t="s">
        <v>19</v>
      </c>
      <c r="F128" s="214" t="s">
        <v>227</v>
      </c>
      <c r="G128" s="212"/>
      <c r="H128" s="215">
        <v>0.287</v>
      </c>
      <c r="I128" s="216"/>
      <c r="J128" s="212"/>
      <c r="K128" s="212"/>
      <c r="L128" s="217"/>
      <c r="M128" s="218"/>
      <c r="N128" s="219"/>
      <c r="O128" s="219"/>
      <c r="P128" s="219"/>
      <c r="Q128" s="219"/>
      <c r="R128" s="219"/>
      <c r="S128" s="219"/>
      <c r="T128" s="220"/>
      <c r="AT128" s="221" t="s">
        <v>149</v>
      </c>
      <c r="AU128" s="221" t="s">
        <v>132</v>
      </c>
      <c r="AV128" s="14" t="s">
        <v>86</v>
      </c>
      <c r="AW128" s="14" t="s">
        <v>37</v>
      </c>
      <c r="AX128" s="14" t="s">
        <v>76</v>
      </c>
      <c r="AY128" s="221" t="s">
        <v>117</v>
      </c>
    </row>
    <row r="129" spans="2:51" s="14" customFormat="1" ht="11.25">
      <c r="B129" s="211"/>
      <c r="C129" s="212"/>
      <c r="D129" s="202" t="s">
        <v>149</v>
      </c>
      <c r="E129" s="213" t="s">
        <v>19</v>
      </c>
      <c r="F129" s="214" t="s">
        <v>228</v>
      </c>
      <c r="G129" s="212"/>
      <c r="H129" s="215">
        <v>-3.24</v>
      </c>
      <c r="I129" s="216"/>
      <c r="J129" s="212"/>
      <c r="K129" s="212"/>
      <c r="L129" s="217"/>
      <c r="M129" s="218"/>
      <c r="N129" s="219"/>
      <c r="O129" s="219"/>
      <c r="P129" s="219"/>
      <c r="Q129" s="219"/>
      <c r="R129" s="219"/>
      <c r="S129" s="219"/>
      <c r="T129" s="220"/>
      <c r="AT129" s="221" t="s">
        <v>149</v>
      </c>
      <c r="AU129" s="221" t="s">
        <v>132</v>
      </c>
      <c r="AV129" s="14" t="s">
        <v>86</v>
      </c>
      <c r="AW129" s="14" t="s">
        <v>37</v>
      </c>
      <c r="AX129" s="14" t="s">
        <v>76</v>
      </c>
      <c r="AY129" s="221" t="s">
        <v>117</v>
      </c>
    </row>
    <row r="130" spans="1:65" s="2" customFormat="1" ht="55.5" customHeight="1">
      <c r="A130" s="34"/>
      <c r="B130" s="35"/>
      <c r="C130" s="187" t="s">
        <v>155</v>
      </c>
      <c r="D130" s="187" t="s">
        <v>120</v>
      </c>
      <c r="E130" s="188" t="s">
        <v>229</v>
      </c>
      <c r="F130" s="189" t="s">
        <v>230</v>
      </c>
      <c r="G130" s="190" t="s">
        <v>192</v>
      </c>
      <c r="H130" s="191">
        <v>120.293</v>
      </c>
      <c r="I130" s="192"/>
      <c r="J130" s="193">
        <f>ROUND(I130*H130,2)</f>
        <v>0</v>
      </c>
      <c r="K130" s="189" t="s">
        <v>124</v>
      </c>
      <c r="L130" s="39"/>
      <c r="M130" s="194" t="s">
        <v>19</v>
      </c>
      <c r="N130" s="195" t="s">
        <v>47</v>
      </c>
      <c r="O130" s="64"/>
      <c r="P130" s="196">
        <f>O130*H130</f>
        <v>0</v>
      </c>
      <c r="Q130" s="196">
        <v>0</v>
      </c>
      <c r="R130" s="196">
        <f>Q130*H130</f>
        <v>0</v>
      </c>
      <c r="S130" s="196">
        <v>0</v>
      </c>
      <c r="T130" s="197">
        <f>S130*H130</f>
        <v>0</v>
      </c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R130" s="198" t="s">
        <v>136</v>
      </c>
      <c r="AT130" s="198" t="s">
        <v>120</v>
      </c>
      <c r="AU130" s="198" t="s">
        <v>132</v>
      </c>
      <c r="AY130" s="17" t="s">
        <v>117</v>
      </c>
      <c r="BE130" s="199">
        <f>IF(N130="základní",J130,0)</f>
        <v>0</v>
      </c>
      <c r="BF130" s="199">
        <f>IF(N130="snížená",J130,0)</f>
        <v>0</v>
      </c>
      <c r="BG130" s="199">
        <f>IF(N130="zákl. přenesená",J130,0)</f>
        <v>0</v>
      </c>
      <c r="BH130" s="199">
        <f>IF(N130="sníž. přenesená",J130,0)</f>
        <v>0</v>
      </c>
      <c r="BI130" s="199">
        <f>IF(N130="nulová",J130,0)</f>
        <v>0</v>
      </c>
      <c r="BJ130" s="17" t="s">
        <v>84</v>
      </c>
      <c r="BK130" s="199">
        <f>ROUND(I130*H130,2)</f>
        <v>0</v>
      </c>
      <c r="BL130" s="17" t="s">
        <v>136</v>
      </c>
      <c r="BM130" s="198" t="s">
        <v>231</v>
      </c>
    </row>
    <row r="131" spans="2:51" s="13" customFormat="1" ht="11.25">
      <c r="B131" s="200"/>
      <c r="C131" s="201"/>
      <c r="D131" s="202" t="s">
        <v>149</v>
      </c>
      <c r="E131" s="203" t="s">
        <v>19</v>
      </c>
      <c r="F131" s="204" t="s">
        <v>232</v>
      </c>
      <c r="G131" s="201"/>
      <c r="H131" s="203" t="s">
        <v>19</v>
      </c>
      <c r="I131" s="205"/>
      <c r="J131" s="201"/>
      <c r="K131" s="201"/>
      <c r="L131" s="206"/>
      <c r="M131" s="207"/>
      <c r="N131" s="208"/>
      <c r="O131" s="208"/>
      <c r="P131" s="208"/>
      <c r="Q131" s="208"/>
      <c r="R131" s="208"/>
      <c r="S131" s="208"/>
      <c r="T131" s="209"/>
      <c r="AT131" s="210" t="s">
        <v>149</v>
      </c>
      <c r="AU131" s="210" t="s">
        <v>132</v>
      </c>
      <c r="AV131" s="13" t="s">
        <v>84</v>
      </c>
      <c r="AW131" s="13" t="s">
        <v>37</v>
      </c>
      <c r="AX131" s="13" t="s">
        <v>76</v>
      </c>
      <c r="AY131" s="210" t="s">
        <v>117</v>
      </c>
    </row>
    <row r="132" spans="2:51" s="14" customFormat="1" ht="11.25">
      <c r="B132" s="211"/>
      <c r="C132" s="212"/>
      <c r="D132" s="202" t="s">
        <v>149</v>
      </c>
      <c r="E132" s="213" t="s">
        <v>19</v>
      </c>
      <c r="F132" s="214" t="s">
        <v>233</v>
      </c>
      <c r="G132" s="212"/>
      <c r="H132" s="215">
        <v>120.293</v>
      </c>
      <c r="I132" s="216"/>
      <c r="J132" s="212"/>
      <c r="K132" s="212"/>
      <c r="L132" s="217"/>
      <c r="M132" s="218"/>
      <c r="N132" s="219"/>
      <c r="O132" s="219"/>
      <c r="P132" s="219"/>
      <c r="Q132" s="219"/>
      <c r="R132" s="219"/>
      <c r="S132" s="219"/>
      <c r="T132" s="220"/>
      <c r="AT132" s="221" t="s">
        <v>149</v>
      </c>
      <c r="AU132" s="221" t="s">
        <v>132</v>
      </c>
      <c r="AV132" s="14" t="s">
        <v>86</v>
      </c>
      <c r="AW132" s="14" t="s">
        <v>37</v>
      </c>
      <c r="AX132" s="14" t="s">
        <v>76</v>
      </c>
      <c r="AY132" s="221" t="s">
        <v>117</v>
      </c>
    </row>
    <row r="133" spans="1:65" s="2" customFormat="1" ht="33" customHeight="1">
      <c r="A133" s="34"/>
      <c r="B133" s="35"/>
      <c r="C133" s="187" t="s">
        <v>234</v>
      </c>
      <c r="D133" s="187" t="s">
        <v>120</v>
      </c>
      <c r="E133" s="188" t="s">
        <v>235</v>
      </c>
      <c r="F133" s="189" t="s">
        <v>236</v>
      </c>
      <c r="G133" s="190" t="s">
        <v>192</v>
      </c>
      <c r="H133" s="191">
        <v>5</v>
      </c>
      <c r="I133" s="192"/>
      <c r="J133" s="193">
        <f>ROUND(I133*H133,2)</f>
        <v>0</v>
      </c>
      <c r="K133" s="189" t="s">
        <v>124</v>
      </c>
      <c r="L133" s="39"/>
      <c r="M133" s="194" t="s">
        <v>19</v>
      </c>
      <c r="N133" s="195" t="s">
        <v>47</v>
      </c>
      <c r="O133" s="64"/>
      <c r="P133" s="196">
        <f>O133*H133</f>
        <v>0</v>
      </c>
      <c r="Q133" s="196">
        <v>0</v>
      </c>
      <c r="R133" s="196">
        <f>Q133*H133</f>
        <v>0</v>
      </c>
      <c r="S133" s="196">
        <v>0</v>
      </c>
      <c r="T133" s="197">
        <f>S133*H133</f>
        <v>0</v>
      </c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R133" s="198" t="s">
        <v>136</v>
      </c>
      <c r="AT133" s="198" t="s">
        <v>120</v>
      </c>
      <c r="AU133" s="198" t="s">
        <v>132</v>
      </c>
      <c r="AY133" s="17" t="s">
        <v>117</v>
      </c>
      <c r="BE133" s="199">
        <f>IF(N133="základní",J133,0)</f>
        <v>0</v>
      </c>
      <c r="BF133" s="199">
        <f>IF(N133="snížená",J133,0)</f>
        <v>0</v>
      </c>
      <c r="BG133" s="199">
        <f>IF(N133="zákl. přenesená",J133,0)</f>
        <v>0</v>
      </c>
      <c r="BH133" s="199">
        <f>IF(N133="sníž. přenesená",J133,0)</f>
        <v>0</v>
      </c>
      <c r="BI133" s="199">
        <f>IF(N133="nulová",J133,0)</f>
        <v>0</v>
      </c>
      <c r="BJ133" s="17" t="s">
        <v>84</v>
      </c>
      <c r="BK133" s="199">
        <f>ROUND(I133*H133,2)</f>
        <v>0</v>
      </c>
      <c r="BL133" s="17" t="s">
        <v>136</v>
      </c>
      <c r="BM133" s="198" t="s">
        <v>237</v>
      </c>
    </row>
    <row r="134" spans="2:51" s="13" customFormat="1" ht="11.25">
      <c r="B134" s="200"/>
      <c r="C134" s="201"/>
      <c r="D134" s="202" t="s">
        <v>149</v>
      </c>
      <c r="E134" s="203" t="s">
        <v>19</v>
      </c>
      <c r="F134" s="204" t="s">
        <v>238</v>
      </c>
      <c r="G134" s="201"/>
      <c r="H134" s="203" t="s">
        <v>19</v>
      </c>
      <c r="I134" s="205"/>
      <c r="J134" s="201"/>
      <c r="K134" s="201"/>
      <c r="L134" s="206"/>
      <c r="M134" s="207"/>
      <c r="N134" s="208"/>
      <c r="O134" s="208"/>
      <c r="P134" s="208"/>
      <c r="Q134" s="208"/>
      <c r="R134" s="208"/>
      <c r="S134" s="208"/>
      <c r="T134" s="209"/>
      <c r="AT134" s="210" t="s">
        <v>149</v>
      </c>
      <c r="AU134" s="210" t="s">
        <v>132</v>
      </c>
      <c r="AV134" s="13" t="s">
        <v>84</v>
      </c>
      <c r="AW134" s="13" t="s">
        <v>37</v>
      </c>
      <c r="AX134" s="13" t="s">
        <v>76</v>
      </c>
      <c r="AY134" s="210" t="s">
        <v>117</v>
      </c>
    </row>
    <row r="135" spans="2:51" s="14" customFormat="1" ht="11.25">
      <c r="B135" s="211"/>
      <c r="C135" s="212"/>
      <c r="D135" s="202" t="s">
        <v>149</v>
      </c>
      <c r="E135" s="213" t="s">
        <v>19</v>
      </c>
      <c r="F135" s="214" t="s">
        <v>239</v>
      </c>
      <c r="G135" s="212"/>
      <c r="H135" s="215">
        <v>5</v>
      </c>
      <c r="I135" s="216"/>
      <c r="J135" s="212"/>
      <c r="K135" s="212"/>
      <c r="L135" s="217"/>
      <c r="M135" s="218"/>
      <c r="N135" s="219"/>
      <c r="O135" s="219"/>
      <c r="P135" s="219"/>
      <c r="Q135" s="219"/>
      <c r="R135" s="219"/>
      <c r="S135" s="219"/>
      <c r="T135" s="220"/>
      <c r="AT135" s="221" t="s">
        <v>149</v>
      </c>
      <c r="AU135" s="221" t="s">
        <v>132</v>
      </c>
      <c r="AV135" s="14" t="s">
        <v>86</v>
      </c>
      <c r="AW135" s="14" t="s">
        <v>37</v>
      </c>
      <c r="AX135" s="14" t="s">
        <v>76</v>
      </c>
      <c r="AY135" s="221" t="s">
        <v>117</v>
      </c>
    </row>
    <row r="136" spans="2:63" s="12" customFormat="1" ht="20.25" customHeight="1">
      <c r="B136" s="171"/>
      <c r="C136" s="172"/>
      <c r="D136" s="173" t="s">
        <v>75</v>
      </c>
      <c r="E136" s="185" t="s">
        <v>240</v>
      </c>
      <c r="F136" s="185" t="s">
        <v>241</v>
      </c>
      <c r="G136" s="172"/>
      <c r="H136" s="172"/>
      <c r="I136" s="175"/>
      <c r="J136" s="186">
        <f>BK136</f>
        <v>0</v>
      </c>
      <c r="K136" s="172"/>
      <c r="L136" s="177"/>
      <c r="M136" s="178"/>
      <c r="N136" s="179"/>
      <c r="O136" s="179"/>
      <c r="P136" s="180">
        <f>SUM(P137:P146)</f>
        <v>0</v>
      </c>
      <c r="Q136" s="179"/>
      <c r="R136" s="180">
        <f>SUM(R137:R146)</f>
        <v>0</v>
      </c>
      <c r="S136" s="179"/>
      <c r="T136" s="181">
        <f>SUM(T137:T146)</f>
        <v>0</v>
      </c>
      <c r="AR136" s="182" t="s">
        <v>84</v>
      </c>
      <c r="AT136" s="183" t="s">
        <v>75</v>
      </c>
      <c r="AU136" s="183" t="s">
        <v>86</v>
      </c>
      <c r="AY136" s="182" t="s">
        <v>117</v>
      </c>
      <c r="BK136" s="184">
        <f>SUM(BK137:BK146)</f>
        <v>0</v>
      </c>
    </row>
    <row r="137" spans="1:65" s="2" customFormat="1" ht="33" customHeight="1">
      <c r="A137" s="34"/>
      <c r="B137" s="35"/>
      <c r="C137" s="187" t="s">
        <v>242</v>
      </c>
      <c r="D137" s="187" t="s">
        <v>120</v>
      </c>
      <c r="E137" s="188" t="s">
        <v>243</v>
      </c>
      <c r="F137" s="189" t="s">
        <v>244</v>
      </c>
      <c r="G137" s="190" t="s">
        <v>245</v>
      </c>
      <c r="H137" s="191">
        <v>240.586</v>
      </c>
      <c r="I137" s="192"/>
      <c r="J137" s="193">
        <f>ROUND(I137*H137,2)</f>
        <v>0</v>
      </c>
      <c r="K137" s="189" t="s">
        <v>124</v>
      </c>
      <c r="L137" s="39"/>
      <c r="M137" s="194" t="s">
        <v>19</v>
      </c>
      <c r="N137" s="195" t="s">
        <v>47</v>
      </c>
      <c r="O137" s="64"/>
      <c r="P137" s="196">
        <f>O137*H137</f>
        <v>0</v>
      </c>
      <c r="Q137" s="196">
        <v>0</v>
      </c>
      <c r="R137" s="196">
        <f>Q137*H137</f>
        <v>0</v>
      </c>
      <c r="S137" s="196">
        <v>0</v>
      </c>
      <c r="T137" s="197">
        <f>S137*H137</f>
        <v>0</v>
      </c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R137" s="198" t="s">
        <v>136</v>
      </c>
      <c r="AT137" s="198" t="s">
        <v>120</v>
      </c>
      <c r="AU137" s="198" t="s">
        <v>132</v>
      </c>
      <c r="AY137" s="17" t="s">
        <v>117</v>
      </c>
      <c r="BE137" s="199">
        <f>IF(N137="základní",J137,0)</f>
        <v>0</v>
      </c>
      <c r="BF137" s="199">
        <f>IF(N137="snížená",J137,0)</f>
        <v>0</v>
      </c>
      <c r="BG137" s="199">
        <f>IF(N137="zákl. přenesená",J137,0)</f>
        <v>0</v>
      </c>
      <c r="BH137" s="199">
        <f>IF(N137="sníž. přenesená",J137,0)</f>
        <v>0</v>
      </c>
      <c r="BI137" s="199">
        <f>IF(N137="nulová",J137,0)</f>
        <v>0</v>
      </c>
      <c r="BJ137" s="17" t="s">
        <v>84</v>
      </c>
      <c r="BK137" s="199">
        <f>ROUND(I137*H137,2)</f>
        <v>0</v>
      </c>
      <c r="BL137" s="17" t="s">
        <v>136</v>
      </c>
      <c r="BM137" s="198" t="s">
        <v>246</v>
      </c>
    </row>
    <row r="138" spans="2:51" s="14" customFormat="1" ht="11.25">
      <c r="B138" s="211"/>
      <c r="C138" s="212"/>
      <c r="D138" s="202" t="s">
        <v>149</v>
      </c>
      <c r="E138" s="213" t="s">
        <v>19</v>
      </c>
      <c r="F138" s="214" t="s">
        <v>233</v>
      </c>
      <c r="G138" s="212"/>
      <c r="H138" s="215">
        <v>120.293</v>
      </c>
      <c r="I138" s="216"/>
      <c r="J138" s="212"/>
      <c r="K138" s="212"/>
      <c r="L138" s="217"/>
      <c r="M138" s="218"/>
      <c r="N138" s="219"/>
      <c r="O138" s="219"/>
      <c r="P138" s="219"/>
      <c r="Q138" s="219"/>
      <c r="R138" s="219"/>
      <c r="S138" s="219"/>
      <c r="T138" s="220"/>
      <c r="AT138" s="221" t="s">
        <v>149</v>
      </c>
      <c r="AU138" s="221" t="s">
        <v>132</v>
      </c>
      <c r="AV138" s="14" t="s">
        <v>86</v>
      </c>
      <c r="AW138" s="14" t="s">
        <v>37</v>
      </c>
      <c r="AX138" s="14" t="s">
        <v>76</v>
      </c>
      <c r="AY138" s="221" t="s">
        <v>117</v>
      </c>
    </row>
    <row r="139" spans="2:51" s="14" customFormat="1" ht="11.25">
      <c r="B139" s="211"/>
      <c r="C139" s="212"/>
      <c r="D139" s="202" t="s">
        <v>149</v>
      </c>
      <c r="E139" s="212"/>
      <c r="F139" s="214" t="s">
        <v>247</v>
      </c>
      <c r="G139" s="212"/>
      <c r="H139" s="215">
        <v>240.586</v>
      </c>
      <c r="I139" s="216"/>
      <c r="J139" s="212"/>
      <c r="K139" s="212"/>
      <c r="L139" s="217"/>
      <c r="M139" s="218"/>
      <c r="N139" s="219"/>
      <c r="O139" s="219"/>
      <c r="P139" s="219"/>
      <c r="Q139" s="219"/>
      <c r="R139" s="219"/>
      <c r="S139" s="219"/>
      <c r="T139" s="220"/>
      <c r="AT139" s="221" t="s">
        <v>149</v>
      </c>
      <c r="AU139" s="221" t="s">
        <v>132</v>
      </c>
      <c r="AV139" s="14" t="s">
        <v>86</v>
      </c>
      <c r="AW139" s="14" t="s">
        <v>4</v>
      </c>
      <c r="AX139" s="14" t="s">
        <v>84</v>
      </c>
      <c r="AY139" s="221" t="s">
        <v>117</v>
      </c>
    </row>
    <row r="140" spans="1:65" s="2" customFormat="1" ht="33" customHeight="1">
      <c r="A140" s="34"/>
      <c r="B140" s="35"/>
      <c r="C140" s="187" t="s">
        <v>248</v>
      </c>
      <c r="D140" s="187" t="s">
        <v>120</v>
      </c>
      <c r="E140" s="188" t="s">
        <v>249</v>
      </c>
      <c r="F140" s="189" t="s">
        <v>250</v>
      </c>
      <c r="G140" s="190" t="s">
        <v>192</v>
      </c>
      <c r="H140" s="191">
        <v>49.044</v>
      </c>
      <c r="I140" s="192"/>
      <c r="J140" s="193">
        <f>ROUND(I140*H140,2)</f>
        <v>0</v>
      </c>
      <c r="K140" s="189" t="s">
        <v>124</v>
      </c>
      <c r="L140" s="39"/>
      <c r="M140" s="194" t="s">
        <v>19</v>
      </c>
      <c r="N140" s="195" t="s">
        <v>47</v>
      </c>
      <c r="O140" s="64"/>
      <c r="P140" s="196">
        <f>O140*H140</f>
        <v>0</v>
      </c>
      <c r="Q140" s="196">
        <v>0</v>
      </c>
      <c r="R140" s="196">
        <f>Q140*H140</f>
        <v>0</v>
      </c>
      <c r="S140" s="196">
        <v>0</v>
      </c>
      <c r="T140" s="197">
        <f>S140*H140</f>
        <v>0</v>
      </c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R140" s="198" t="s">
        <v>136</v>
      </c>
      <c r="AT140" s="198" t="s">
        <v>120</v>
      </c>
      <c r="AU140" s="198" t="s">
        <v>132</v>
      </c>
      <c r="AY140" s="17" t="s">
        <v>117</v>
      </c>
      <c r="BE140" s="199">
        <f>IF(N140="základní",J140,0)</f>
        <v>0</v>
      </c>
      <c r="BF140" s="199">
        <f>IF(N140="snížená",J140,0)</f>
        <v>0</v>
      </c>
      <c r="BG140" s="199">
        <f>IF(N140="zákl. přenesená",J140,0)</f>
        <v>0</v>
      </c>
      <c r="BH140" s="199">
        <f>IF(N140="sníž. přenesená",J140,0)</f>
        <v>0</v>
      </c>
      <c r="BI140" s="199">
        <f>IF(N140="nulová",J140,0)</f>
        <v>0</v>
      </c>
      <c r="BJ140" s="17" t="s">
        <v>84</v>
      </c>
      <c r="BK140" s="199">
        <f>ROUND(I140*H140,2)</f>
        <v>0</v>
      </c>
      <c r="BL140" s="17" t="s">
        <v>136</v>
      </c>
      <c r="BM140" s="198" t="s">
        <v>251</v>
      </c>
    </row>
    <row r="141" spans="2:51" s="14" customFormat="1" ht="11.25">
      <c r="B141" s="211"/>
      <c r="C141" s="212"/>
      <c r="D141" s="202" t="s">
        <v>149</v>
      </c>
      <c r="E141" s="213" t="s">
        <v>19</v>
      </c>
      <c r="F141" s="214" t="s">
        <v>223</v>
      </c>
      <c r="G141" s="212"/>
      <c r="H141" s="215">
        <v>49.044</v>
      </c>
      <c r="I141" s="216"/>
      <c r="J141" s="212"/>
      <c r="K141" s="212"/>
      <c r="L141" s="217"/>
      <c r="M141" s="218"/>
      <c r="N141" s="219"/>
      <c r="O141" s="219"/>
      <c r="P141" s="219"/>
      <c r="Q141" s="219"/>
      <c r="R141" s="219"/>
      <c r="S141" s="219"/>
      <c r="T141" s="220"/>
      <c r="AT141" s="221" t="s">
        <v>149</v>
      </c>
      <c r="AU141" s="221" t="s">
        <v>132</v>
      </c>
      <c r="AV141" s="14" t="s">
        <v>86</v>
      </c>
      <c r="AW141" s="14" t="s">
        <v>37</v>
      </c>
      <c r="AX141" s="14" t="s">
        <v>76</v>
      </c>
      <c r="AY141" s="221" t="s">
        <v>117</v>
      </c>
    </row>
    <row r="142" spans="1:65" s="2" customFormat="1" ht="33" customHeight="1">
      <c r="A142" s="34"/>
      <c r="B142" s="35"/>
      <c r="C142" s="187" t="s">
        <v>182</v>
      </c>
      <c r="D142" s="187" t="s">
        <v>120</v>
      </c>
      <c r="E142" s="188" t="s">
        <v>252</v>
      </c>
      <c r="F142" s="189" t="s">
        <v>253</v>
      </c>
      <c r="G142" s="190" t="s">
        <v>192</v>
      </c>
      <c r="H142" s="191">
        <v>3.24</v>
      </c>
      <c r="I142" s="192"/>
      <c r="J142" s="193">
        <f>ROUND(I142*H142,2)</f>
        <v>0</v>
      </c>
      <c r="K142" s="189" t="s">
        <v>124</v>
      </c>
      <c r="L142" s="39"/>
      <c r="M142" s="194" t="s">
        <v>19</v>
      </c>
      <c r="N142" s="195" t="s">
        <v>47</v>
      </c>
      <c r="O142" s="64"/>
      <c r="P142" s="196">
        <f>O142*H142</f>
        <v>0</v>
      </c>
      <c r="Q142" s="196">
        <v>0</v>
      </c>
      <c r="R142" s="196">
        <f>Q142*H142</f>
        <v>0</v>
      </c>
      <c r="S142" s="196">
        <v>0</v>
      </c>
      <c r="T142" s="197">
        <f>S142*H142</f>
        <v>0</v>
      </c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R142" s="198" t="s">
        <v>136</v>
      </c>
      <c r="AT142" s="198" t="s">
        <v>120</v>
      </c>
      <c r="AU142" s="198" t="s">
        <v>132</v>
      </c>
      <c r="AY142" s="17" t="s">
        <v>117</v>
      </c>
      <c r="BE142" s="199">
        <f>IF(N142="základní",J142,0)</f>
        <v>0</v>
      </c>
      <c r="BF142" s="199">
        <f>IF(N142="snížená",J142,0)</f>
        <v>0</v>
      </c>
      <c r="BG142" s="199">
        <f>IF(N142="zákl. přenesená",J142,0)</f>
        <v>0</v>
      </c>
      <c r="BH142" s="199">
        <f>IF(N142="sníž. přenesená",J142,0)</f>
        <v>0</v>
      </c>
      <c r="BI142" s="199">
        <f>IF(N142="nulová",J142,0)</f>
        <v>0</v>
      </c>
      <c r="BJ142" s="17" t="s">
        <v>84</v>
      </c>
      <c r="BK142" s="199">
        <f>ROUND(I142*H142,2)</f>
        <v>0</v>
      </c>
      <c r="BL142" s="17" t="s">
        <v>136</v>
      </c>
      <c r="BM142" s="198" t="s">
        <v>254</v>
      </c>
    </row>
    <row r="143" spans="2:51" s="13" customFormat="1" ht="11.25">
      <c r="B143" s="200"/>
      <c r="C143" s="201"/>
      <c r="D143" s="202" t="s">
        <v>149</v>
      </c>
      <c r="E143" s="203" t="s">
        <v>19</v>
      </c>
      <c r="F143" s="204" t="s">
        <v>205</v>
      </c>
      <c r="G143" s="201"/>
      <c r="H143" s="203" t="s">
        <v>19</v>
      </c>
      <c r="I143" s="205"/>
      <c r="J143" s="201"/>
      <c r="K143" s="201"/>
      <c r="L143" s="206"/>
      <c r="M143" s="207"/>
      <c r="N143" s="208"/>
      <c r="O143" s="208"/>
      <c r="P143" s="208"/>
      <c r="Q143" s="208"/>
      <c r="R143" s="208"/>
      <c r="S143" s="208"/>
      <c r="T143" s="209"/>
      <c r="AT143" s="210" t="s">
        <v>149</v>
      </c>
      <c r="AU143" s="210" t="s">
        <v>132</v>
      </c>
      <c r="AV143" s="13" t="s">
        <v>84</v>
      </c>
      <c r="AW143" s="13" t="s">
        <v>37</v>
      </c>
      <c r="AX143" s="13" t="s">
        <v>76</v>
      </c>
      <c r="AY143" s="210" t="s">
        <v>117</v>
      </c>
    </row>
    <row r="144" spans="2:51" s="14" customFormat="1" ht="11.25">
      <c r="B144" s="211"/>
      <c r="C144" s="212"/>
      <c r="D144" s="202" t="s">
        <v>149</v>
      </c>
      <c r="E144" s="213" t="s">
        <v>19</v>
      </c>
      <c r="F144" s="214" t="s">
        <v>255</v>
      </c>
      <c r="G144" s="212"/>
      <c r="H144" s="215">
        <v>3</v>
      </c>
      <c r="I144" s="216"/>
      <c r="J144" s="212"/>
      <c r="K144" s="212"/>
      <c r="L144" s="217"/>
      <c r="M144" s="218"/>
      <c r="N144" s="219"/>
      <c r="O144" s="219"/>
      <c r="P144" s="219"/>
      <c r="Q144" s="219"/>
      <c r="R144" s="219"/>
      <c r="S144" s="219"/>
      <c r="T144" s="220"/>
      <c r="AT144" s="221" t="s">
        <v>149</v>
      </c>
      <c r="AU144" s="221" t="s">
        <v>132</v>
      </c>
      <c r="AV144" s="14" t="s">
        <v>86</v>
      </c>
      <c r="AW144" s="14" t="s">
        <v>37</v>
      </c>
      <c r="AX144" s="14" t="s">
        <v>76</v>
      </c>
      <c r="AY144" s="221" t="s">
        <v>117</v>
      </c>
    </row>
    <row r="145" spans="2:51" s="13" customFormat="1" ht="11.25">
      <c r="B145" s="200"/>
      <c r="C145" s="201"/>
      <c r="D145" s="202" t="s">
        <v>149</v>
      </c>
      <c r="E145" s="203" t="s">
        <v>19</v>
      </c>
      <c r="F145" s="204" t="s">
        <v>256</v>
      </c>
      <c r="G145" s="201"/>
      <c r="H145" s="203" t="s">
        <v>19</v>
      </c>
      <c r="I145" s="205"/>
      <c r="J145" s="201"/>
      <c r="K145" s="201"/>
      <c r="L145" s="206"/>
      <c r="M145" s="207"/>
      <c r="N145" s="208"/>
      <c r="O145" s="208"/>
      <c r="P145" s="208"/>
      <c r="Q145" s="208"/>
      <c r="R145" s="208"/>
      <c r="S145" s="208"/>
      <c r="T145" s="209"/>
      <c r="AT145" s="210" t="s">
        <v>149</v>
      </c>
      <c r="AU145" s="210" t="s">
        <v>132</v>
      </c>
      <c r="AV145" s="13" t="s">
        <v>84</v>
      </c>
      <c r="AW145" s="13" t="s">
        <v>37</v>
      </c>
      <c r="AX145" s="13" t="s">
        <v>76</v>
      </c>
      <c r="AY145" s="210" t="s">
        <v>117</v>
      </c>
    </row>
    <row r="146" spans="2:51" s="14" customFormat="1" ht="11.25">
      <c r="B146" s="211"/>
      <c r="C146" s="212"/>
      <c r="D146" s="202" t="s">
        <v>149</v>
      </c>
      <c r="E146" s="213" t="s">
        <v>19</v>
      </c>
      <c r="F146" s="214" t="s">
        <v>257</v>
      </c>
      <c r="G146" s="212"/>
      <c r="H146" s="215">
        <v>0.24</v>
      </c>
      <c r="I146" s="216"/>
      <c r="J146" s="212"/>
      <c r="K146" s="212"/>
      <c r="L146" s="217"/>
      <c r="M146" s="218"/>
      <c r="N146" s="219"/>
      <c r="O146" s="219"/>
      <c r="P146" s="219"/>
      <c r="Q146" s="219"/>
      <c r="R146" s="219"/>
      <c r="S146" s="219"/>
      <c r="T146" s="220"/>
      <c r="AT146" s="221" t="s">
        <v>149</v>
      </c>
      <c r="AU146" s="221" t="s">
        <v>132</v>
      </c>
      <c r="AV146" s="14" t="s">
        <v>86</v>
      </c>
      <c r="AW146" s="14" t="s">
        <v>37</v>
      </c>
      <c r="AX146" s="14" t="s">
        <v>76</v>
      </c>
      <c r="AY146" s="221" t="s">
        <v>117</v>
      </c>
    </row>
    <row r="147" spans="2:63" s="12" customFormat="1" ht="20.25" customHeight="1">
      <c r="B147" s="171"/>
      <c r="C147" s="172"/>
      <c r="D147" s="173" t="s">
        <v>75</v>
      </c>
      <c r="E147" s="185" t="s">
        <v>258</v>
      </c>
      <c r="F147" s="185" t="s">
        <v>259</v>
      </c>
      <c r="G147" s="172"/>
      <c r="H147" s="172"/>
      <c r="I147" s="175"/>
      <c r="J147" s="186">
        <f>BK147</f>
        <v>0</v>
      </c>
      <c r="K147" s="172"/>
      <c r="L147" s="177"/>
      <c r="M147" s="178"/>
      <c r="N147" s="179"/>
      <c r="O147" s="179"/>
      <c r="P147" s="180">
        <f>SUM(P148:P167)</f>
        <v>0</v>
      </c>
      <c r="Q147" s="179"/>
      <c r="R147" s="180">
        <f>SUM(R148:R167)</f>
        <v>0.001261</v>
      </c>
      <c r="S147" s="179"/>
      <c r="T147" s="181">
        <f>SUM(T148:T167)</f>
        <v>0</v>
      </c>
      <c r="AR147" s="182" t="s">
        <v>84</v>
      </c>
      <c r="AT147" s="183" t="s">
        <v>75</v>
      </c>
      <c r="AU147" s="183" t="s">
        <v>86</v>
      </c>
      <c r="AY147" s="182" t="s">
        <v>117</v>
      </c>
      <c r="BK147" s="184">
        <f>SUM(BK148:BK167)</f>
        <v>0</v>
      </c>
    </row>
    <row r="148" spans="1:65" s="2" customFormat="1" ht="33" customHeight="1">
      <c r="A148" s="34"/>
      <c r="B148" s="35"/>
      <c r="C148" s="187" t="s">
        <v>195</v>
      </c>
      <c r="D148" s="187" t="s">
        <v>120</v>
      </c>
      <c r="E148" s="188" t="s">
        <v>260</v>
      </c>
      <c r="F148" s="189" t="s">
        <v>261</v>
      </c>
      <c r="G148" s="190" t="s">
        <v>186</v>
      </c>
      <c r="H148" s="191">
        <v>38</v>
      </c>
      <c r="I148" s="192"/>
      <c r="J148" s="193">
        <f>ROUND(I148*H148,2)</f>
        <v>0</v>
      </c>
      <c r="K148" s="189" t="s">
        <v>124</v>
      </c>
      <c r="L148" s="39"/>
      <c r="M148" s="194" t="s">
        <v>19</v>
      </c>
      <c r="N148" s="195" t="s">
        <v>47</v>
      </c>
      <c r="O148" s="64"/>
      <c r="P148" s="196">
        <f>O148*H148</f>
        <v>0</v>
      </c>
      <c r="Q148" s="196">
        <v>0</v>
      </c>
      <c r="R148" s="196">
        <f>Q148*H148</f>
        <v>0</v>
      </c>
      <c r="S148" s="196">
        <v>0</v>
      </c>
      <c r="T148" s="197">
        <f>S148*H148</f>
        <v>0</v>
      </c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R148" s="198" t="s">
        <v>136</v>
      </c>
      <c r="AT148" s="198" t="s">
        <v>120</v>
      </c>
      <c r="AU148" s="198" t="s">
        <v>132</v>
      </c>
      <c r="AY148" s="17" t="s">
        <v>117</v>
      </c>
      <c r="BE148" s="199">
        <f>IF(N148="základní",J148,0)</f>
        <v>0</v>
      </c>
      <c r="BF148" s="199">
        <f>IF(N148="snížená",J148,0)</f>
        <v>0</v>
      </c>
      <c r="BG148" s="199">
        <f>IF(N148="zákl. přenesená",J148,0)</f>
        <v>0</v>
      </c>
      <c r="BH148" s="199">
        <f>IF(N148="sníž. přenesená",J148,0)</f>
        <v>0</v>
      </c>
      <c r="BI148" s="199">
        <f>IF(N148="nulová",J148,0)</f>
        <v>0</v>
      </c>
      <c r="BJ148" s="17" t="s">
        <v>84</v>
      </c>
      <c r="BK148" s="199">
        <f>ROUND(I148*H148,2)</f>
        <v>0</v>
      </c>
      <c r="BL148" s="17" t="s">
        <v>136</v>
      </c>
      <c r="BM148" s="198" t="s">
        <v>262</v>
      </c>
    </row>
    <row r="149" spans="2:51" s="14" customFormat="1" ht="11.25">
      <c r="B149" s="211"/>
      <c r="C149" s="212"/>
      <c r="D149" s="202" t="s">
        <v>149</v>
      </c>
      <c r="E149" s="213" t="s">
        <v>19</v>
      </c>
      <c r="F149" s="214" t="s">
        <v>263</v>
      </c>
      <c r="G149" s="212"/>
      <c r="H149" s="215">
        <v>38</v>
      </c>
      <c r="I149" s="216"/>
      <c r="J149" s="212"/>
      <c r="K149" s="212"/>
      <c r="L149" s="217"/>
      <c r="M149" s="218"/>
      <c r="N149" s="219"/>
      <c r="O149" s="219"/>
      <c r="P149" s="219"/>
      <c r="Q149" s="219"/>
      <c r="R149" s="219"/>
      <c r="S149" s="219"/>
      <c r="T149" s="220"/>
      <c r="AT149" s="221" t="s">
        <v>149</v>
      </c>
      <c r="AU149" s="221" t="s">
        <v>132</v>
      </c>
      <c r="AV149" s="14" t="s">
        <v>86</v>
      </c>
      <c r="AW149" s="14" t="s">
        <v>37</v>
      </c>
      <c r="AX149" s="14" t="s">
        <v>76</v>
      </c>
      <c r="AY149" s="221" t="s">
        <v>117</v>
      </c>
    </row>
    <row r="150" spans="1:65" s="2" customFormat="1" ht="33" customHeight="1">
      <c r="A150" s="34"/>
      <c r="B150" s="35"/>
      <c r="C150" s="187" t="s">
        <v>264</v>
      </c>
      <c r="D150" s="187" t="s">
        <v>120</v>
      </c>
      <c r="E150" s="188" t="s">
        <v>265</v>
      </c>
      <c r="F150" s="189" t="s">
        <v>266</v>
      </c>
      <c r="G150" s="190" t="s">
        <v>186</v>
      </c>
      <c r="H150" s="191">
        <v>84.08</v>
      </c>
      <c r="I150" s="192"/>
      <c r="J150" s="193">
        <f>ROUND(I150*H150,2)</f>
        <v>0</v>
      </c>
      <c r="K150" s="189" t="s">
        <v>124</v>
      </c>
      <c r="L150" s="39"/>
      <c r="M150" s="194" t="s">
        <v>19</v>
      </c>
      <c r="N150" s="195" t="s">
        <v>47</v>
      </c>
      <c r="O150" s="64"/>
      <c r="P150" s="196">
        <f>O150*H150</f>
        <v>0</v>
      </c>
      <c r="Q150" s="196">
        <v>0</v>
      </c>
      <c r="R150" s="196">
        <f>Q150*H150</f>
        <v>0</v>
      </c>
      <c r="S150" s="196">
        <v>0</v>
      </c>
      <c r="T150" s="197">
        <f>S150*H150</f>
        <v>0</v>
      </c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R150" s="198" t="s">
        <v>136</v>
      </c>
      <c r="AT150" s="198" t="s">
        <v>120</v>
      </c>
      <c r="AU150" s="198" t="s">
        <v>132</v>
      </c>
      <c r="AY150" s="17" t="s">
        <v>117</v>
      </c>
      <c r="BE150" s="199">
        <f>IF(N150="základní",J150,0)</f>
        <v>0</v>
      </c>
      <c r="BF150" s="199">
        <f>IF(N150="snížená",J150,0)</f>
        <v>0</v>
      </c>
      <c r="BG150" s="199">
        <f>IF(N150="zákl. přenesená",J150,0)</f>
        <v>0</v>
      </c>
      <c r="BH150" s="199">
        <f>IF(N150="sníž. přenesená",J150,0)</f>
        <v>0</v>
      </c>
      <c r="BI150" s="199">
        <f>IF(N150="nulová",J150,0)</f>
        <v>0</v>
      </c>
      <c r="BJ150" s="17" t="s">
        <v>84</v>
      </c>
      <c r="BK150" s="199">
        <f>ROUND(I150*H150,2)</f>
        <v>0</v>
      </c>
      <c r="BL150" s="17" t="s">
        <v>136</v>
      </c>
      <c r="BM150" s="198" t="s">
        <v>267</v>
      </c>
    </row>
    <row r="151" spans="2:51" s="14" customFormat="1" ht="11.25">
      <c r="B151" s="211"/>
      <c r="C151" s="212"/>
      <c r="D151" s="202" t="s">
        <v>149</v>
      </c>
      <c r="E151" s="213" t="s">
        <v>19</v>
      </c>
      <c r="F151" s="214" t="s">
        <v>268</v>
      </c>
      <c r="G151" s="212"/>
      <c r="H151" s="215">
        <v>78</v>
      </c>
      <c r="I151" s="216"/>
      <c r="J151" s="212"/>
      <c r="K151" s="212"/>
      <c r="L151" s="217"/>
      <c r="M151" s="218"/>
      <c r="N151" s="219"/>
      <c r="O151" s="219"/>
      <c r="P151" s="219"/>
      <c r="Q151" s="219"/>
      <c r="R151" s="219"/>
      <c r="S151" s="219"/>
      <c r="T151" s="220"/>
      <c r="AT151" s="221" t="s">
        <v>149</v>
      </c>
      <c r="AU151" s="221" t="s">
        <v>132</v>
      </c>
      <c r="AV151" s="14" t="s">
        <v>86</v>
      </c>
      <c r="AW151" s="14" t="s">
        <v>37</v>
      </c>
      <c r="AX151" s="14" t="s">
        <v>76</v>
      </c>
      <c r="AY151" s="221" t="s">
        <v>117</v>
      </c>
    </row>
    <row r="152" spans="2:51" s="14" customFormat="1" ht="11.25">
      <c r="B152" s="211"/>
      <c r="C152" s="212"/>
      <c r="D152" s="202" t="s">
        <v>149</v>
      </c>
      <c r="E152" s="213" t="s">
        <v>19</v>
      </c>
      <c r="F152" s="214" t="s">
        <v>269</v>
      </c>
      <c r="G152" s="212"/>
      <c r="H152" s="215">
        <v>6.08</v>
      </c>
      <c r="I152" s="216"/>
      <c r="J152" s="212"/>
      <c r="K152" s="212"/>
      <c r="L152" s="217"/>
      <c r="M152" s="218"/>
      <c r="N152" s="219"/>
      <c r="O152" s="219"/>
      <c r="P152" s="219"/>
      <c r="Q152" s="219"/>
      <c r="R152" s="219"/>
      <c r="S152" s="219"/>
      <c r="T152" s="220"/>
      <c r="AT152" s="221" t="s">
        <v>149</v>
      </c>
      <c r="AU152" s="221" t="s">
        <v>132</v>
      </c>
      <c r="AV152" s="14" t="s">
        <v>86</v>
      </c>
      <c r="AW152" s="14" t="s">
        <v>37</v>
      </c>
      <c r="AX152" s="14" t="s">
        <v>76</v>
      </c>
      <c r="AY152" s="221" t="s">
        <v>117</v>
      </c>
    </row>
    <row r="153" spans="1:65" s="2" customFormat="1" ht="16.5" customHeight="1">
      <c r="A153" s="34"/>
      <c r="B153" s="35"/>
      <c r="C153" s="227" t="s">
        <v>8</v>
      </c>
      <c r="D153" s="227" t="s">
        <v>270</v>
      </c>
      <c r="E153" s="228" t="s">
        <v>271</v>
      </c>
      <c r="F153" s="229" t="s">
        <v>272</v>
      </c>
      <c r="G153" s="230" t="s">
        <v>273</v>
      </c>
      <c r="H153" s="231">
        <v>1.261</v>
      </c>
      <c r="I153" s="232"/>
      <c r="J153" s="233">
        <f>ROUND(I153*H153,2)</f>
        <v>0</v>
      </c>
      <c r="K153" s="229" t="s">
        <v>124</v>
      </c>
      <c r="L153" s="234"/>
      <c r="M153" s="235" t="s">
        <v>19</v>
      </c>
      <c r="N153" s="236" t="s">
        <v>47</v>
      </c>
      <c r="O153" s="64"/>
      <c r="P153" s="196">
        <f>O153*H153</f>
        <v>0</v>
      </c>
      <c r="Q153" s="196">
        <v>0.001</v>
      </c>
      <c r="R153" s="196">
        <f>Q153*H153</f>
        <v>0.001261</v>
      </c>
      <c r="S153" s="196">
        <v>0</v>
      </c>
      <c r="T153" s="197">
        <f>S153*H153</f>
        <v>0</v>
      </c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R153" s="198" t="s">
        <v>155</v>
      </c>
      <c r="AT153" s="198" t="s">
        <v>270</v>
      </c>
      <c r="AU153" s="198" t="s">
        <v>132</v>
      </c>
      <c r="AY153" s="17" t="s">
        <v>117</v>
      </c>
      <c r="BE153" s="199">
        <f>IF(N153="základní",J153,0)</f>
        <v>0</v>
      </c>
      <c r="BF153" s="199">
        <f>IF(N153="snížená",J153,0)</f>
        <v>0</v>
      </c>
      <c r="BG153" s="199">
        <f>IF(N153="zákl. přenesená",J153,0)</f>
        <v>0</v>
      </c>
      <c r="BH153" s="199">
        <f>IF(N153="sníž. přenesená",J153,0)</f>
        <v>0</v>
      </c>
      <c r="BI153" s="199">
        <f>IF(N153="nulová",J153,0)</f>
        <v>0</v>
      </c>
      <c r="BJ153" s="17" t="s">
        <v>84</v>
      </c>
      <c r="BK153" s="199">
        <f>ROUND(I153*H153,2)</f>
        <v>0</v>
      </c>
      <c r="BL153" s="17" t="s">
        <v>136</v>
      </c>
      <c r="BM153" s="198" t="s">
        <v>274</v>
      </c>
    </row>
    <row r="154" spans="2:51" s="13" customFormat="1" ht="11.25">
      <c r="B154" s="200"/>
      <c r="C154" s="201"/>
      <c r="D154" s="202" t="s">
        <v>149</v>
      </c>
      <c r="E154" s="203" t="s">
        <v>19</v>
      </c>
      <c r="F154" s="204" t="s">
        <v>275</v>
      </c>
      <c r="G154" s="201"/>
      <c r="H154" s="203" t="s">
        <v>19</v>
      </c>
      <c r="I154" s="205"/>
      <c r="J154" s="201"/>
      <c r="K154" s="201"/>
      <c r="L154" s="206"/>
      <c r="M154" s="207"/>
      <c r="N154" s="208"/>
      <c r="O154" s="208"/>
      <c r="P154" s="208"/>
      <c r="Q154" s="208"/>
      <c r="R154" s="208"/>
      <c r="S154" s="208"/>
      <c r="T154" s="209"/>
      <c r="AT154" s="210" t="s">
        <v>149</v>
      </c>
      <c r="AU154" s="210" t="s">
        <v>132</v>
      </c>
      <c r="AV154" s="13" t="s">
        <v>84</v>
      </c>
      <c r="AW154" s="13" t="s">
        <v>37</v>
      </c>
      <c r="AX154" s="13" t="s">
        <v>76</v>
      </c>
      <c r="AY154" s="210" t="s">
        <v>117</v>
      </c>
    </row>
    <row r="155" spans="2:51" s="14" customFormat="1" ht="11.25">
      <c r="B155" s="211"/>
      <c r="C155" s="212"/>
      <c r="D155" s="202" t="s">
        <v>149</v>
      </c>
      <c r="E155" s="213" t="s">
        <v>19</v>
      </c>
      <c r="F155" s="214" t="s">
        <v>276</v>
      </c>
      <c r="G155" s="212"/>
      <c r="H155" s="215">
        <v>84.08</v>
      </c>
      <c r="I155" s="216"/>
      <c r="J155" s="212"/>
      <c r="K155" s="212"/>
      <c r="L155" s="217"/>
      <c r="M155" s="218"/>
      <c r="N155" s="219"/>
      <c r="O155" s="219"/>
      <c r="P155" s="219"/>
      <c r="Q155" s="219"/>
      <c r="R155" s="219"/>
      <c r="S155" s="219"/>
      <c r="T155" s="220"/>
      <c r="AT155" s="221" t="s">
        <v>149</v>
      </c>
      <c r="AU155" s="221" t="s">
        <v>132</v>
      </c>
      <c r="AV155" s="14" t="s">
        <v>86</v>
      </c>
      <c r="AW155" s="14" t="s">
        <v>37</v>
      </c>
      <c r="AX155" s="14" t="s">
        <v>76</v>
      </c>
      <c r="AY155" s="221" t="s">
        <v>117</v>
      </c>
    </row>
    <row r="156" spans="2:51" s="14" customFormat="1" ht="11.25">
      <c r="B156" s="211"/>
      <c r="C156" s="212"/>
      <c r="D156" s="202" t="s">
        <v>149</v>
      </c>
      <c r="E156" s="212"/>
      <c r="F156" s="214" t="s">
        <v>277</v>
      </c>
      <c r="G156" s="212"/>
      <c r="H156" s="215">
        <v>1.261</v>
      </c>
      <c r="I156" s="216"/>
      <c r="J156" s="212"/>
      <c r="K156" s="212"/>
      <c r="L156" s="217"/>
      <c r="M156" s="218"/>
      <c r="N156" s="219"/>
      <c r="O156" s="219"/>
      <c r="P156" s="219"/>
      <c r="Q156" s="219"/>
      <c r="R156" s="219"/>
      <c r="S156" s="219"/>
      <c r="T156" s="220"/>
      <c r="AT156" s="221" t="s">
        <v>149</v>
      </c>
      <c r="AU156" s="221" t="s">
        <v>132</v>
      </c>
      <c r="AV156" s="14" t="s">
        <v>86</v>
      </c>
      <c r="AW156" s="14" t="s">
        <v>4</v>
      </c>
      <c r="AX156" s="14" t="s">
        <v>84</v>
      </c>
      <c r="AY156" s="221" t="s">
        <v>117</v>
      </c>
    </row>
    <row r="157" spans="1:65" s="2" customFormat="1" ht="21.75" customHeight="1">
      <c r="A157" s="34"/>
      <c r="B157" s="35"/>
      <c r="C157" s="187" t="s">
        <v>214</v>
      </c>
      <c r="D157" s="187" t="s">
        <v>120</v>
      </c>
      <c r="E157" s="188" t="s">
        <v>278</v>
      </c>
      <c r="F157" s="189" t="s">
        <v>279</v>
      </c>
      <c r="G157" s="190" t="s">
        <v>186</v>
      </c>
      <c r="H157" s="191">
        <v>312</v>
      </c>
      <c r="I157" s="192"/>
      <c r="J157" s="193">
        <f>ROUND(I157*H157,2)</f>
        <v>0</v>
      </c>
      <c r="K157" s="189" t="s">
        <v>19</v>
      </c>
      <c r="L157" s="39"/>
      <c r="M157" s="194" t="s">
        <v>19</v>
      </c>
      <c r="N157" s="195" t="s">
        <v>47</v>
      </c>
      <c r="O157" s="64"/>
      <c r="P157" s="196">
        <f>O157*H157</f>
        <v>0</v>
      </c>
      <c r="Q157" s="196">
        <v>0</v>
      </c>
      <c r="R157" s="196">
        <f>Q157*H157</f>
        <v>0</v>
      </c>
      <c r="S157" s="196">
        <v>0</v>
      </c>
      <c r="T157" s="197">
        <f>S157*H157</f>
        <v>0</v>
      </c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R157" s="198" t="s">
        <v>136</v>
      </c>
      <c r="AT157" s="198" t="s">
        <v>120</v>
      </c>
      <c r="AU157" s="198" t="s">
        <v>132</v>
      </c>
      <c r="AY157" s="17" t="s">
        <v>117</v>
      </c>
      <c r="BE157" s="199">
        <f>IF(N157="základní",J157,0)</f>
        <v>0</v>
      </c>
      <c r="BF157" s="199">
        <f>IF(N157="snížená",J157,0)</f>
        <v>0</v>
      </c>
      <c r="BG157" s="199">
        <f>IF(N157="zákl. přenesená",J157,0)</f>
        <v>0</v>
      </c>
      <c r="BH157" s="199">
        <f>IF(N157="sníž. přenesená",J157,0)</f>
        <v>0</v>
      </c>
      <c r="BI157" s="199">
        <f>IF(N157="nulová",J157,0)</f>
        <v>0</v>
      </c>
      <c r="BJ157" s="17" t="s">
        <v>84</v>
      </c>
      <c r="BK157" s="199">
        <f>ROUND(I157*H157,2)</f>
        <v>0</v>
      </c>
      <c r="BL157" s="17" t="s">
        <v>136</v>
      </c>
      <c r="BM157" s="198" t="s">
        <v>280</v>
      </c>
    </row>
    <row r="158" spans="2:51" s="14" customFormat="1" ht="11.25">
      <c r="B158" s="211"/>
      <c r="C158" s="212"/>
      <c r="D158" s="202" t="s">
        <v>149</v>
      </c>
      <c r="E158" s="213" t="s">
        <v>19</v>
      </c>
      <c r="F158" s="214" t="s">
        <v>281</v>
      </c>
      <c r="G158" s="212"/>
      <c r="H158" s="215">
        <v>312</v>
      </c>
      <c r="I158" s="216"/>
      <c r="J158" s="212"/>
      <c r="K158" s="212"/>
      <c r="L158" s="217"/>
      <c r="M158" s="218"/>
      <c r="N158" s="219"/>
      <c r="O158" s="219"/>
      <c r="P158" s="219"/>
      <c r="Q158" s="219"/>
      <c r="R158" s="219"/>
      <c r="S158" s="219"/>
      <c r="T158" s="220"/>
      <c r="AT158" s="221" t="s">
        <v>149</v>
      </c>
      <c r="AU158" s="221" t="s">
        <v>132</v>
      </c>
      <c r="AV158" s="14" t="s">
        <v>86</v>
      </c>
      <c r="AW158" s="14" t="s">
        <v>37</v>
      </c>
      <c r="AX158" s="14" t="s">
        <v>76</v>
      </c>
      <c r="AY158" s="221" t="s">
        <v>117</v>
      </c>
    </row>
    <row r="159" spans="1:65" s="2" customFormat="1" ht="16.5" customHeight="1">
      <c r="A159" s="34"/>
      <c r="B159" s="35"/>
      <c r="C159" s="187" t="s">
        <v>240</v>
      </c>
      <c r="D159" s="187" t="s">
        <v>120</v>
      </c>
      <c r="E159" s="188" t="s">
        <v>282</v>
      </c>
      <c r="F159" s="189" t="s">
        <v>283</v>
      </c>
      <c r="G159" s="190" t="s">
        <v>186</v>
      </c>
      <c r="H159" s="191">
        <v>84.08</v>
      </c>
      <c r="I159" s="192"/>
      <c r="J159" s="193">
        <f>ROUND(I159*H159,2)</f>
        <v>0</v>
      </c>
      <c r="K159" s="189" t="s">
        <v>124</v>
      </c>
      <c r="L159" s="39"/>
      <c r="M159" s="194" t="s">
        <v>19</v>
      </c>
      <c r="N159" s="195" t="s">
        <v>47</v>
      </c>
      <c r="O159" s="64"/>
      <c r="P159" s="196">
        <f>O159*H159</f>
        <v>0</v>
      </c>
      <c r="Q159" s="196">
        <v>0</v>
      </c>
      <c r="R159" s="196">
        <f>Q159*H159</f>
        <v>0</v>
      </c>
      <c r="S159" s="196">
        <v>0</v>
      </c>
      <c r="T159" s="197">
        <f>S159*H159</f>
        <v>0</v>
      </c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R159" s="198" t="s">
        <v>136</v>
      </c>
      <c r="AT159" s="198" t="s">
        <v>120</v>
      </c>
      <c r="AU159" s="198" t="s">
        <v>132</v>
      </c>
      <c r="AY159" s="17" t="s">
        <v>117</v>
      </c>
      <c r="BE159" s="199">
        <f>IF(N159="základní",J159,0)</f>
        <v>0</v>
      </c>
      <c r="BF159" s="199">
        <f>IF(N159="snížená",J159,0)</f>
        <v>0</v>
      </c>
      <c r="BG159" s="199">
        <f>IF(N159="zákl. přenesená",J159,0)</f>
        <v>0</v>
      </c>
      <c r="BH159" s="199">
        <f>IF(N159="sníž. přenesená",J159,0)</f>
        <v>0</v>
      </c>
      <c r="BI159" s="199">
        <f>IF(N159="nulová",J159,0)</f>
        <v>0</v>
      </c>
      <c r="BJ159" s="17" t="s">
        <v>84</v>
      </c>
      <c r="BK159" s="199">
        <f>ROUND(I159*H159,2)</f>
        <v>0</v>
      </c>
      <c r="BL159" s="17" t="s">
        <v>136</v>
      </c>
      <c r="BM159" s="198" t="s">
        <v>284</v>
      </c>
    </row>
    <row r="160" spans="2:51" s="13" customFormat="1" ht="11.25">
      <c r="B160" s="200"/>
      <c r="C160" s="201"/>
      <c r="D160" s="202" t="s">
        <v>149</v>
      </c>
      <c r="E160" s="203" t="s">
        <v>19</v>
      </c>
      <c r="F160" s="204" t="s">
        <v>275</v>
      </c>
      <c r="G160" s="201"/>
      <c r="H160" s="203" t="s">
        <v>19</v>
      </c>
      <c r="I160" s="205"/>
      <c r="J160" s="201"/>
      <c r="K160" s="201"/>
      <c r="L160" s="206"/>
      <c r="M160" s="207"/>
      <c r="N160" s="208"/>
      <c r="O160" s="208"/>
      <c r="P160" s="208"/>
      <c r="Q160" s="208"/>
      <c r="R160" s="208"/>
      <c r="S160" s="208"/>
      <c r="T160" s="209"/>
      <c r="AT160" s="210" t="s">
        <v>149</v>
      </c>
      <c r="AU160" s="210" t="s">
        <v>132</v>
      </c>
      <c r="AV160" s="13" t="s">
        <v>84</v>
      </c>
      <c r="AW160" s="13" t="s">
        <v>37</v>
      </c>
      <c r="AX160" s="13" t="s">
        <v>76</v>
      </c>
      <c r="AY160" s="210" t="s">
        <v>117</v>
      </c>
    </row>
    <row r="161" spans="2:51" s="14" customFormat="1" ht="11.25">
      <c r="B161" s="211"/>
      <c r="C161" s="212"/>
      <c r="D161" s="202" t="s">
        <v>149</v>
      </c>
      <c r="E161" s="213" t="s">
        <v>19</v>
      </c>
      <c r="F161" s="214" t="s">
        <v>276</v>
      </c>
      <c r="G161" s="212"/>
      <c r="H161" s="215">
        <v>84.08</v>
      </c>
      <c r="I161" s="216"/>
      <c r="J161" s="212"/>
      <c r="K161" s="212"/>
      <c r="L161" s="217"/>
      <c r="M161" s="218"/>
      <c r="N161" s="219"/>
      <c r="O161" s="219"/>
      <c r="P161" s="219"/>
      <c r="Q161" s="219"/>
      <c r="R161" s="219"/>
      <c r="S161" s="219"/>
      <c r="T161" s="220"/>
      <c r="AT161" s="221" t="s">
        <v>149</v>
      </c>
      <c r="AU161" s="221" t="s">
        <v>132</v>
      </c>
      <c r="AV161" s="14" t="s">
        <v>86</v>
      </c>
      <c r="AW161" s="14" t="s">
        <v>37</v>
      </c>
      <c r="AX161" s="14" t="s">
        <v>76</v>
      </c>
      <c r="AY161" s="221" t="s">
        <v>117</v>
      </c>
    </row>
    <row r="162" spans="1:65" s="2" customFormat="1" ht="44.25" customHeight="1">
      <c r="A162" s="34"/>
      <c r="B162" s="35"/>
      <c r="C162" s="187" t="s">
        <v>258</v>
      </c>
      <c r="D162" s="187" t="s">
        <v>120</v>
      </c>
      <c r="E162" s="188" t="s">
        <v>285</v>
      </c>
      <c r="F162" s="189" t="s">
        <v>286</v>
      </c>
      <c r="G162" s="190" t="s">
        <v>186</v>
      </c>
      <c r="H162" s="191">
        <v>84.08</v>
      </c>
      <c r="I162" s="192"/>
      <c r="J162" s="193">
        <f>ROUND(I162*H162,2)</f>
        <v>0</v>
      </c>
      <c r="K162" s="189" t="s">
        <v>124</v>
      </c>
      <c r="L162" s="39"/>
      <c r="M162" s="194" t="s">
        <v>19</v>
      </c>
      <c r="N162" s="195" t="s">
        <v>47</v>
      </c>
      <c r="O162" s="64"/>
      <c r="P162" s="196">
        <f>O162*H162</f>
        <v>0</v>
      </c>
      <c r="Q162" s="196">
        <v>0</v>
      </c>
      <c r="R162" s="196">
        <f>Q162*H162</f>
        <v>0</v>
      </c>
      <c r="S162" s="196">
        <v>0</v>
      </c>
      <c r="T162" s="197">
        <f>S162*H162</f>
        <v>0</v>
      </c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R162" s="198" t="s">
        <v>136</v>
      </c>
      <c r="AT162" s="198" t="s">
        <v>120</v>
      </c>
      <c r="AU162" s="198" t="s">
        <v>132</v>
      </c>
      <c r="AY162" s="17" t="s">
        <v>117</v>
      </c>
      <c r="BE162" s="199">
        <f>IF(N162="základní",J162,0)</f>
        <v>0</v>
      </c>
      <c r="BF162" s="199">
        <f>IF(N162="snížená",J162,0)</f>
        <v>0</v>
      </c>
      <c r="BG162" s="199">
        <f>IF(N162="zákl. přenesená",J162,0)</f>
        <v>0</v>
      </c>
      <c r="BH162" s="199">
        <f>IF(N162="sníž. přenesená",J162,0)</f>
        <v>0</v>
      </c>
      <c r="BI162" s="199">
        <f>IF(N162="nulová",J162,0)</f>
        <v>0</v>
      </c>
      <c r="BJ162" s="17" t="s">
        <v>84</v>
      </c>
      <c r="BK162" s="199">
        <f>ROUND(I162*H162,2)</f>
        <v>0</v>
      </c>
      <c r="BL162" s="17" t="s">
        <v>136</v>
      </c>
      <c r="BM162" s="198" t="s">
        <v>287</v>
      </c>
    </row>
    <row r="163" spans="2:51" s="13" customFormat="1" ht="11.25">
      <c r="B163" s="200"/>
      <c r="C163" s="201"/>
      <c r="D163" s="202" t="s">
        <v>149</v>
      </c>
      <c r="E163" s="203" t="s">
        <v>19</v>
      </c>
      <c r="F163" s="204" t="s">
        <v>275</v>
      </c>
      <c r="G163" s="201"/>
      <c r="H163" s="203" t="s">
        <v>19</v>
      </c>
      <c r="I163" s="205"/>
      <c r="J163" s="201"/>
      <c r="K163" s="201"/>
      <c r="L163" s="206"/>
      <c r="M163" s="207"/>
      <c r="N163" s="208"/>
      <c r="O163" s="208"/>
      <c r="P163" s="208"/>
      <c r="Q163" s="208"/>
      <c r="R163" s="208"/>
      <c r="S163" s="208"/>
      <c r="T163" s="209"/>
      <c r="AT163" s="210" t="s">
        <v>149</v>
      </c>
      <c r="AU163" s="210" t="s">
        <v>132</v>
      </c>
      <c r="AV163" s="13" t="s">
        <v>84</v>
      </c>
      <c r="AW163" s="13" t="s">
        <v>37</v>
      </c>
      <c r="AX163" s="13" t="s">
        <v>76</v>
      </c>
      <c r="AY163" s="210" t="s">
        <v>117</v>
      </c>
    </row>
    <row r="164" spans="2:51" s="14" customFormat="1" ht="11.25">
      <c r="B164" s="211"/>
      <c r="C164" s="212"/>
      <c r="D164" s="202" t="s">
        <v>149</v>
      </c>
      <c r="E164" s="213" t="s">
        <v>19</v>
      </c>
      <c r="F164" s="214" t="s">
        <v>276</v>
      </c>
      <c r="G164" s="212"/>
      <c r="H164" s="215">
        <v>84.08</v>
      </c>
      <c r="I164" s="216"/>
      <c r="J164" s="212"/>
      <c r="K164" s="212"/>
      <c r="L164" s="217"/>
      <c r="M164" s="218"/>
      <c r="N164" s="219"/>
      <c r="O164" s="219"/>
      <c r="P164" s="219"/>
      <c r="Q164" s="219"/>
      <c r="R164" s="219"/>
      <c r="S164" s="219"/>
      <c r="T164" s="220"/>
      <c r="AT164" s="221" t="s">
        <v>149</v>
      </c>
      <c r="AU164" s="221" t="s">
        <v>132</v>
      </c>
      <c r="AV164" s="14" t="s">
        <v>86</v>
      </c>
      <c r="AW164" s="14" t="s">
        <v>37</v>
      </c>
      <c r="AX164" s="14" t="s">
        <v>76</v>
      </c>
      <c r="AY164" s="221" t="s">
        <v>117</v>
      </c>
    </row>
    <row r="165" spans="1:65" s="2" customFormat="1" ht="21.75" customHeight="1">
      <c r="A165" s="34"/>
      <c r="B165" s="35"/>
      <c r="C165" s="187" t="s">
        <v>288</v>
      </c>
      <c r="D165" s="187" t="s">
        <v>120</v>
      </c>
      <c r="E165" s="188" t="s">
        <v>289</v>
      </c>
      <c r="F165" s="189" t="s">
        <v>290</v>
      </c>
      <c r="G165" s="190" t="s">
        <v>186</v>
      </c>
      <c r="H165" s="191">
        <v>84.08</v>
      </c>
      <c r="I165" s="192"/>
      <c r="J165" s="193">
        <f>ROUND(I165*H165,2)</f>
        <v>0</v>
      </c>
      <c r="K165" s="189" t="s">
        <v>124</v>
      </c>
      <c r="L165" s="39"/>
      <c r="M165" s="194" t="s">
        <v>19</v>
      </c>
      <c r="N165" s="195" t="s">
        <v>47</v>
      </c>
      <c r="O165" s="64"/>
      <c r="P165" s="196">
        <f>O165*H165</f>
        <v>0</v>
      </c>
      <c r="Q165" s="196">
        <v>0</v>
      </c>
      <c r="R165" s="196">
        <f>Q165*H165</f>
        <v>0</v>
      </c>
      <c r="S165" s="196">
        <v>0</v>
      </c>
      <c r="T165" s="197">
        <f>S165*H165</f>
        <v>0</v>
      </c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R165" s="198" t="s">
        <v>136</v>
      </c>
      <c r="AT165" s="198" t="s">
        <v>120</v>
      </c>
      <c r="AU165" s="198" t="s">
        <v>132</v>
      </c>
      <c r="AY165" s="17" t="s">
        <v>117</v>
      </c>
      <c r="BE165" s="199">
        <f>IF(N165="základní",J165,0)</f>
        <v>0</v>
      </c>
      <c r="BF165" s="199">
        <f>IF(N165="snížená",J165,0)</f>
        <v>0</v>
      </c>
      <c r="BG165" s="199">
        <f>IF(N165="zákl. přenesená",J165,0)</f>
        <v>0</v>
      </c>
      <c r="BH165" s="199">
        <f>IF(N165="sníž. přenesená",J165,0)</f>
        <v>0</v>
      </c>
      <c r="BI165" s="199">
        <f>IF(N165="nulová",J165,0)</f>
        <v>0</v>
      </c>
      <c r="BJ165" s="17" t="s">
        <v>84</v>
      </c>
      <c r="BK165" s="199">
        <f>ROUND(I165*H165,2)</f>
        <v>0</v>
      </c>
      <c r="BL165" s="17" t="s">
        <v>136</v>
      </c>
      <c r="BM165" s="198" t="s">
        <v>291</v>
      </c>
    </row>
    <row r="166" spans="2:51" s="13" customFormat="1" ht="11.25">
      <c r="B166" s="200"/>
      <c r="C166" s="201"/>
      <c r="D166" s="202" t="s">
        <v>149</v>
      </c>
      <c r="E166" s="203" t="s">
        <v>19</v>
      </c>
      <c r="F166" s="204" t="s">
        <v>275</v>
      </c>
      <c r="G166" s="201"/>
      <c r="H166" s="203" t="s">
        <v>19</v>
      </c>
      <c r="I166" s="205"/>
      <c r="J166" s="201"/>
      <c r="K166" s="201"/>
      <c r="L166" s="206"/>
      <c r="M166" s="207"/>
      <c r="N166" s="208"/>
      <c r="O166" s="208"/>
      <c r="P166" s="208"/>
      <c r="Q166" s="208"/>
      <c r="R166" s="208"/>
      <c r="S166" s="208"/>
      <c r="T166" s="209"/>
      <c r="AT166" s="210" t="s">
        <v>149</v>
      </c>
      <c r="AU166" s="210" t="s">
        <v>132</v>
      </c>
      <c r="AV166" s="13" t="s">
        <v>84</v>
      </c>
      <c r="AW166" s="13" t="s">
        <v>37</v>
      </c>
      <c r="AX166" s="13" t="s">
        <v>76</v>
      </c>
      <c r="AY166" s="210" t="s">
        <v>117</v>
      </c>
    </row>
    <row r="167" spans="2:51" s="14" customFormat="1" ht="11.25">
      <c r="B167" s="211"/>
      <c r="C167" s="212"/>
      <c r="D167" s="202" t="s">
        <v>149</v>
      </c>
      <c r="E167" s="213" t="s">
        <v>19</v>
      </c>
      <c r="F167" s="214" t="s">
        <v>276</v>
      </c>
      <c r="G167" s="212"/>
      <c r="H167" s="215">
        <v>84.08</v>
      </c>
      <c r="I167" s="216"/>
      <c r="J167" s="212"/>
      <c r="K167" s="212"/>
      <c r="L167" s="217"/>
      <c r="M167" s="218"/>
      <c r="N167" s="219"/>
      <c r="O167" s="219"/>
      <c r="P167" s="219"/>
      <c r="Q167" s="219"/>
      <c r="R167" s="219"/>
      <c r="S167" s="219"/>
      <c r="T167" s="220"/>
      <c r="AT167" s="221" t="s">
        <v>149</v>
      </c>
      <c r="AU167" s="221" t="s">
        <v>132</v>
      </c>
      <c r="AV167" s="14" t="s">
        <v>86</v>
      </c>
      <c r="AW167" s="14" t="s">
        <v>37</v>
      </c>
      <c r="AX167" s="14" t="s">
        <v>76</v>
      </c>
      <c r="AY167" s="221" t="s">
        <v>117</v>
      </c>
    </row>
    <row r="168" spans="2:63" s="12" customFormat="1" ht="22.5" customHeight="1">
      <c r="B168" s="171"/>
      <c r="C168" s="172"/>
      <c r="D168" s="173" t="s">
        <v>75</v>
      </c>
      <c r="E168" s="185" t="s">
        <v>86</v>
      </c>
      <c r="F168" s="185" t="s">
        <v>292</v>
      </c>
      <c r="G168" s="172"/>
      <c r="H168" s="172"/>
      <c r="I168" s="175"/>
      <c r="J168" s="186">
        <f>BK168</f>
        <v>0</v>
      </c>
      <c r="K168" s="172"/>
      <c r="L168" s="177"/>
      <c r="M168" s="178"/>
      <c r="N168" s="179"/>
      <c r="O168" s="179"/>
      <c r="P168" s="180">
        <f>P169+P189</f>
        <v>0</v>
      </c>
      <c r="Q168" s="179"/>
      <c r="R168" s="180">
        <f>R169+R189</f>
        <v>18.61988864</v>
      </c>
      <c r="S168" s="179"/>
      <c r="T168" s="181">
        <f>T169+T189</f>
        <v>0</v>
      </c>
      <c r="AR168" s="182" t="s">
        <v>84</v>
      </c>
      <c r="AT168" s="183" t="s">
        <v>75</v>
      </c>
      <c r="AU168" s="183" t="s">
        <v>84</v>
      </c>
      <c r="AY168" s="182" t="s">
        <v>117</v>
      </c>
      <c r="BK168" s="184">
        <f>BK169+BK189</f>
        <v>0</v>
      </c>
    </row>
    <row r="169" spans="2:63" s="12" customFormat="1" ht="20.25" customHeight="1">
      <c r="B169" s="171"/>
      <c r="C169" s="172"/>
      <c r="D169" s="173" t="s">
        <v>75</v>
      </c>
      <c r="E169" s="185" t="s">
        <v>7</v>
      </c>
      <c r="F169" s="185" t="s">
        <v>293</v>
      </c>
      <c r="G169" s="172"/>
      <c r="H169" s="172"/>
      <c r="I169" s="175"/>
      <c r="J169" s="186">
        <f>BK169</f>
        <v>0</v>
      </c>
      <c r="K169" s="172"/>
      <c r="L169" s="177"/>
      <c r="M169" s="178"/>
      <c r="N169" s="179"/>
      <c r="O169" s="179"/>
      <c r="P169" s="180">
        <f>SUM(P170:P188)</f>
        <v>0</v>
      </c>
      <c r="Q169" s="179"/>
      <c r="R169" s="180">
        <f>SUM(R170:R188)</f>
        <v>17.4879501</v>
      </c>
      <c r="S169" s="179"/>
      <c r="T169" s="181">
        <f>SUM(T170:T188)</f>
        <v>0</v>
      </c>
      <c r="AR169" s="182" t="s">
        <v>84</v>
      </c>
      <c r="AT169" s="183" t="s">
        <v>75</v>
      </c>
      <c r="AU169" s="183" t="s">
        <v>86</v>
      </c>
      <c r="AY169" s="182" t="s">
        <v>117</v>
      </c>
      <c r="BK169" s="184">
        <f>SUM(BK170:BK188)</f>
        <v>0</v>
      </c>
    </row>
    <row r="170" spans="1:65" s="2" customFormat="1" ht="33" customHeight="1">
      <c r="A170" s="34"/>
      <c r="B170" s="35"/>
      <c r="C170" s="187" t="s">
        <v>294</v>
      </c>
      <c r="D170" s="187" t="s">
        <v>120</v>
      </c>
      <c r="E170" s="188" t="s">
        <v>295</v>
      </c>
      <c r="F170" s="189" t="s">
        <v>296</v>
      </c>
      <c r="G170" s="190" t="s">
        <v>192</v>
      </c>
      <c r="H170" s="191">
        <v>20.458</v>
      </c>
      <c r="I170" s="192"/>
      <c r="J170" s="193">
        <f>ROUND(I170*H170,2)</f>
        <v>0</v>
      </c>
      <c r="K170" s="189" t="s">
        <v>124</v>
      </c>
      <c r="L170" s="39"/>
      <c r="M170" s="194" t="s">
        <v>19</v>
      </c>
      <c r="N170" s="195" t="s">
        <v>47</v>
      </c>
      <c r="O170" s="64"/>
      <c r="P170" s="196">
        <f>O170*H170</f>
        <v>0</v>
      </c>
      <c r="Q170" s="196">
        <v>0</v>
      </c>
      <c r="R170" s="196">
        <f>Q170*H170</f>
        <v>0</v>
      </c>
      <c r="S170" s="196">
        <v>0</v>
      </c>
      <c r="T170" s="197">
        <f>S170*H170</f>
        <v>0</v>
      </c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R170" s="198" t="s">
        <v>136</v>
      </c>
      <c r="AT170" s="198" t="s">
        <v>120</v>
      </c>
      <c r="AU170" s="198" t="s">
        <v>132</v>
      </c>
      <c r="AY170" s="17" t="s">
        <v>117</v>
      </c>
      <c r="BE170" s="199">
        <f>IF(N170="základní",J170,0)</f>
        <v>0</v>
      </c>
      <c r="BF170" s="199">
        <f>IF(N170="snížená",J170,0)</f>
        <v>0</v>
      </c>
      <c r="BG170" s="199">
        <f>IF(N170="zákl. přenesená",J170,0)</f>
        <v>0</v>
      </c>
      <c r="BH170" s="199">
        <f>IF(N170="sníž. přenesená",J170,0)</f>
        <v>0</v>
      </c>
      <c r="BI170" s="199">
        <f>IF(N170="nulová",J170,0)</f>
        <v>0</v>
      </c>
      <c r="BJ170" s="17" t="s">
        <v>84</v>
      </c>
      <c r="BK170" s="199">
        <f>ROUND(I170*H170,2)</f>
        <v>0</v>
      </c>
      <c r="BL170" s="17" t="s">
        <v>136</v>
      </c>
      <c r="BM170" s="198" t="s">
        <v>297</v>
      </c>
    </row>
    <row r="171" spans="2:51" s="13" customFormat="1" ht="11.25">
      <c r="B171" s="200"/>
      <c r="C171" s="201"/>
      <c r="D171" s="202" t="s">
        <v>149</v>
      </c>
      <c r="E171" s="203" t="s">
        <v>19</v>
      </c>
      <c r="F171" s="204" t="s">
        <v>298</v>
      </c>
      <c r="G171" s="201"/>
      <c r="H171" s="203" t="s">
        <v>19</v>
      </c>
      <c r="I171" s="205"/>
      <c r="J171" s="201"/>
      <c r="K171" s="201"/>
      <c r="L171" s="206"/>
      <c r="M171" s="207"/>
      <c r="N171" s="208"/>
      <c r="O171" s="208"/>
      <c r="P171" s="208"/>
      <c r="Q171" s="208"/>
      <c r="R171" s="208"/>
      <c r="S171" s="208"/>
      <c r="T171" s="209"/>
      <c r="AT171" s="210" t="s">
        <v>149</v>
      </c>
      <c r="AU171" s="210" t="s">
        <v>132</v>
      </c>
      <c r="AV171" s="13" t="s">
        <v>84</v>
      </c>
      <c r="AW171" s="13" t="s">
        <v>37</v>
      </c>
      <c r="AX171" s="13" t="s">
        <v>76</v>
      </c>
      <c r="AY171" s="210" t="s">
        <v>117</v>
      </c>
    </row>
    <row r="172" spans="2:51" s="14" customFormat="1" ht="11.25">
      <c r="B172" s="211"/>
      <c r="C172" s="212"/>
      <c r="D172" s="202" t="s">
        <v>149</v>
      </c>
      <c r="E172" s="213" t="s">
        <v>19</v>
      </c>
      <c r="F172" s="214" t="s">
        <v>299</v>
      </c>
      <c r="G172" s="212"/>
      <c r="H172" s="215">
        <v>11.52</v>
      </c>
      <c r="I172" s="216"/>
      <c r="J172" s="212"/>
      <c r="K172" s="212"/>
      <c r="L172" s="217"/>
      <c r="M172" s="218"/>
      <c r="N172" s="219"/>
      <c r="O172" s="219"/>
      <c r="P172" s="219"/>
      <c r="Q172" s="219"/>
      <c r="R172" s="219"/>
      <c r="S172" s="219"/>
      <c r="T172" s="220"/>
      <c r="AT172" s="221" t="s">
        <v>149</v>
      </c>
      <c r="AU172" s="221" t="s">
        <v>132</v>
      </c>
      <c r="AV172" s="14" t="s">
        <v>86</v>
      </c>
      <c r="AW172" s="14" t="s">
        <v>37</v>
      </c>
      <c r="AX172" s="14" t="s">
        <v>76</v>
      </c>
      <c r="AY172" s="221" t="s">
        <v>117</v>
      </c>
    </row>
    <row r="173" spans="2:51" s="14" customFormat="1" ht="11.25">
      <c r="B173" s="211"/>
      <c r="C173" s="212"/>
      <c r="D173" s="202" t="s">
        <v>149</v>
      </c>
      <c r="E173" s="213" t="s">
        <v>19</v>
      </c>
      <c r="F173" s="214" t="s">
        <v>300</v>
      </c>
      <c r="G173" s="212"/>
      <c r="H173" s="215">
        <v>2.938</v>
      </c>
      <c r="I173" s="216"/>
      <c r="J173" s="212"/>
      <c r="K173" s="212"/>
      <c r="L173" s="217"/>
      <c r="M173" s="218"/>
      <c r="N173" s="219"/>
      <c r="O173" s="219"/>
      <c r="P173" s="219"/>
      <c r="Q173" s="219"/>
      <c r="R173" s="219"/>
      <c r="S173" s="219"/>
      <c r="T173" s="220"/>
      <c r="AT173" s="221" t="s">
        <v>149</v>
      </c>
      <c r="AU173" s="221" t="s">
        <v>132</v>
      </c>
      <c r="AV173" s="14" t="s">
        <v>86</v>
      </c>
      <c r="AW173" s="14" t="s">
        <v>37</v>
      </c>
      <c r="AX173" s="14" t="s">
        <v>76</v>
      </c>
      <c r="AY173" s="221" t="s">
        <v>117</v>
      </c>
    </row>
    <row r="174" spans="2:51" s="13" customFormat="1" ht="11.25">
      <c r="B174" s="200"/>
      <c r="C174" s="201"/>
      <c r="D174" s="202" t="s">
        <v>149</v>
      </c>
      <c r="E174" s="203" t="s">
        <v>19</v>
      </c>
      <c r="F174" s="204" t="s">
        <v>205</v>
      </c>
      <c r="G174" s="201"/>
      <c r="H174" s="203" t="s">
        <v>19</v>
      </c>
      <c r="I174" s="205"/>
      <c r="J174" s="201"/>
      <c r="K174" s="201"/>
      <c r="L174" s="206"/>
      <c r="M174" s="207"/>
      <c r="N174" s="208"/>
      <c r="O174" s="208"/>
      <c r="P174" s="208"/>
      <c r="Q174" s="208"/>
      <c r="R174" s="208"/>
      <c r="S174" s="208"/>
      <c r="T174" s="209"/>
      <c r="AT174" s="210" t="s">
        <v>149</v>
      </c>
      <c r="AU174" s="210" t="s">
        <v>132</v>
      </c>
      <c r="AV174" s="13" t="s">
        <v>84</v>
      </c>
      <c r="AW174" s="13" t="s">
        <v>37</v>
      </c>
      <c r="AX174" s="13" t="s">
        <v>76</v>
      </c>
      <c r="AY174" s="210" t="s">
        <v>117</v>
      </c>
    </row>
    <row r="175" spans="2:51" s="14" customFormat="1" ht="11.25">
      <c r="B175" s="211"/>
      <c r="C175" s="212"/>
      <c r="D175" s="202" t="s">
        <v>149</v>
      </c>
      <c r="E175" s="213" t="s">
        <v>19</v>
      </c>
      <c r="F175" s="214" t="s">
        <v>301</v>
      </c>
      <c r="G175" s="212"/>
      <c r="H175" s="215">
        <v>6</v>
      </c>
      <c r="I175" s="216"/>
      <c r="J175" s="212"/>
      <c r="K175" s="212"/>
      <c r="L175" s="217"/>
      <c r="M175" s="218"/>
      <c r="N175" s="219"/>
      <c r="O175" s="219"/>
      <c r="P175" s="219"/>
      <c r="Q175" s="219"/>
      <c r="R175" s="219"/>
      <c r="S175" s="219"/>
      <c r="T175" s="220"/>
      <c r="AT175" s="221" t="s">
        <v>149</v>
      </c>
      <c r="AU175" s="221" t="s">
        <v>132</v>
      </c>
      <c r="AV175" s="14" t="s">
        <v>86</v>
      </c>
      <c r="AW175" s="14" t="s">
        <v>37</v>
      </c>
      <c r="AX175" s="14" t="s">
        <v>76</v>
      </c>
      <c r="AY175" s="221" t="s">
        <v>117</v>
      </c>
    </row>
    <row r="176" spans="1:65" s="2" customFormat="1" ht="44.25" customHeight="1">
      <c r="A176" s="34"/>
      <c r="B176" s="35"/>
      <c r="C176" s="187" t="s">
        <v>7</v>
      </c>
      <c r="D176" s="187" t="s">
        <v>120</v>
      </c>
      <c r="E176" s="188" t="s">
        <v>302</v>
      </c>
      <c r="F176" s="189" t="s">
        <v>303</v>
      </c>
      <c r="G176" s="190" t="s">
        <v>186</v>
      </c>
      <c r="H176" s="191">
        <v>162.29</v>
      </c>
      <c r="I176" s="192"/>
      <c r="J176" s="193">
        <f>ROUND(I176*H176,2)</f>
        <v>0</v>
      </c>
      <c r="K176" s="189" t="s">
        <v>124</v>
      </c>
      <c r="L176" s="39"/>
      <c r="M176" s="194" t="s">
        <v>19</v>
      </c>
      <c r="N176" s="195" t="s">
        <v>47</v>
      </c>
      <c r="O176" s="64"/>
      <c r="P176" s="196">
        <f>O176*H176</f>
        <v>0</v>
      </c>
      <c r="Q176" s="196">
        <v>0.00031</v>
      </c>
      <c r="R176" s="196">
        <f>Q176*H176</f>
        <v>0.0503099</v>
      </c>
      <c r="S176" s="196">
        <v>0</v>
      </c>
      <c r="T176" s="197">
        <f>S176*H176</f>
        <v>0</v>
      </c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R176" s="198" t="s">
        <v>136</v>
      </c>
      <c r="AT176" s="198" t="s">
        <v>120</v>
      </c>
      <c r="AU176" s="198" t="s">
        <v>132</v>
      </c>
      <c r="AY176" s="17" t="s">
        <v>117</v>
      </c>
      <c r="BE176" s="199">
        <f>IF(N176="základní",J176,0)</f>
        <v>0</v>
      </c>
      <c r="BF176" s="199">
        <f>IF(N176="snížená",J176,0)</f>
        <v>0</v>
      </c>
      <c r="BG176" s="199">
        <f>IF(N176="zákl. přenesená",J176,0)</f>
        <v>0</v>
      </c>
      <c r="BH176" s="199">
        <f>IF(N176="sníž. přenesená",J176,0)</f>
        <v>0</v>
      </c>
      <c r="BI176" s="199">
        <f>IF(N176="nulová",J176,0)</f>
        <v>0</v>
      </c>
      <c r="BJ176" s="17" t="s">
        <v>84</v>
      </c>
      <c r="BK176" s="199">
        <f>ROUND(I176*H176,2)</f>
        <v>0</v>
      </c>
      <c r="BL176" s="17" t="s">
        <v>136</v>
      </c>
      <c r="BM176" s="198" t="s">
        <v>304</v>
      </c>
    </row>
    <row r="177" spans="2:51" s="13" customFormat="1" ht="11.25">
      <c r="B177" s="200"/>
      <c r="C177" s="201"/>
      <c r="D177" s="202" t="s">
        <v>149</v>
      </c>
      <c r="E177" s="203" t="s">
        <v>19</v>
      </c>
      <c r="F177" s="204" t="s">
        <v>298</v>
      </c>
      <c r="G177" s="201"/>
      <c r="H177" s="203" t="s">
        <v>19</v>
      </c>
      <c r="I177" s="205"/>
      <c r="J177" s="201"/>
      <c r="K177" s="201"/>
      <c r="L177" s="206"/>
      <c r="M177" s="207"/>
      <c r="N177" s="208"/>
      <c r="O177" s="208"/>
      <c r="P177" s="208"/>
      <c r="Q177" s="208"/>
      <c r="R177" s="208"/>
      <c r="S177" s="208"/>
      <c r="T177" s="209"/>
      <c r="AT177" s="210" t="s">
        <v>149</v>
      </c>
      <c r="AU177" s="210" t="s">
        <v>132</v>
      </c>
      <c r="AV177" s="13" t="s">
        <v>84</v>
      </c>
      <c r="AW177" s="13" t="s">
        <v>37</v>
      </c>
      <c r="AX177" s="13" t="s">
        <v>76</v>
      </c>
      <c r="AY177" s="210" t="s">
        <v>117</v>
      </c>
    </row>
    <row r="178" spans="2:51" s="14" customFormat="1" ht="11.25">
      <c r="B178" s="211"/>
      <c r="C178" s="212"/>
      <c r="D178" s="202" t="s">
        <v>149</v>
      </c>
      <c r="E178" s="213" t="s">
        <v>19</v>
      </c>
      <c r="F178" s="214" t="s">
        <v>305</v>
      </c>
      <c r="G178" s="212"/>
      <c r="H178" s="215">
        <v>115.2</v>
      </c>
      <c r="I178" s="216"/>
      <c r="J178" s="212"/>
      <c r="K178" s="212"/>
      <c r="L178" s="217"/>
      <c r="M178" s="218"/>
      <c r="N178" s="219"/>
      <c r="O178" s="219"/>
      <c r="P178" s="219"/>
      <c r="Q178" s="219"/>
      <c r="R178" s="219"/>
      <c r="S178" s="219"/>
      <c r="T178" s="220"/>
      <c r="AT178" s="221" t="s">
        <v>149</v>
      </c>
      <c r="AU178" s="221" t="s">
        <v>132</v>
      </c>
      <c r="AV178" s="14" t="s">
        <v>86</v>
      </c>
      <c r="AW178" s="14" t="s">
        <v>37</v>
      </c>
      <c r="AX178" s="14" t="s">
        <v>76</v>
      </c>
      <c r="AY178" s="221" t="s">
        <v>117</v>
      </c>
    </row>
    <row r="179" spans="2:51" s="14" customFormat="1" ht="11.25">
      <c r="B179" s="211"/>
      <c r="C179" s="212"/>
      <c r="D179" s="202" t="s">
        <v>149</v>
      </c>
      <c r="E179" s="213" t="s">
        <v>19</v>
      </c>
      <c r="F179" s="214" t="s">
        <v>306</v>
      </c>
      <c r="G179" s="212"/>
      <c r="H179" s="215">
        <v>25.09</v>
      </c>
      <c r="I179" s="216"/>
      <c r="J179" s="212"/>
      <c r="K179" s="212"/>
      <c r="L179" s="217"/>
      <c r="M179" s="218"/>
      <c r="N179" s="219"/>
      <c r="O179" s="219"/>
      <c r="P179" s="219"/>
      <c r="Q179" s="219"/>
      <c r="R179" s="219"/>
      <c r="S179" s="219"/>
      <c r="T179" s="220"/>
      <c r="AT179" s="221" t="s">
        <v>149</v>
      </c>
      <c r="AU179" s="221" t="s">
        <v>132</v>
      </c>
      <c r="AV179" s="14" t="s">
        <v>86</v>
      </c>
      <c r="AW179" s="14" t="s">
        <v>37</v>
      </c>
      <c r="AX179" s="14" t="s">
        <v>76</v>
      </c>
      <c r="AY179" s="221" t="s">
        <v>117</v>
      </c>
    </row>
    <row r="180" spans="2:51" s="13" customFormat="1" ht="11.25">
      <c r="B180" s="200"/>
      <c r="C180" s="201"/>
      <c r="D180" s="202" t="s">
        <v>149</v>
      </c>
      <c r="E180" s="203" t="s">
        <v>19</v>
      </c>
      <c r="F180" s="204" t="s">
        <v>205</v>
      </c>
      <c r="G180" s="201"/>
      <c r="H180" s="203" t="s">
        <v>19</v>
      </c>
      <c r="I180" s="205"/>
      <c r="J180" s="201"/>
      <c r="K180" s="201"/>
      <c r="L180" s="206"/>
      <c r="M180" s="207"/>
      <c r="N180" s="208"/>
      <c r="O180" s="208"/>
      <c r="P180" s="208"/>
      <c r="Q180" s="208"/>
      <c r="R180" s="208"/>
      <c r="S180" s="208"/>
      <c r="T180" s="209"/>
      <c r="AT180" s="210" t="s">
        <v>149</v>
      </c>
      <c r="AU180" s="210" t="s">
        <v>132</v>
      </c>
      <c r="AV180" s="13" t="s">
        <v>84</v>
      </c>
      <c r="AW180" s="13" t="s">
        <v>37</v>
      </c>
      <c r="AX180" s="13" t="s">
        <v>76</v>
      </c>
      <c r="AY180" s="210" t="s">
        <v>117</v>
      </c>
    </row>
    <row r="181" spans="2:51" s="14" customFormat="1" ht="11.25">
      <c r="B181" s="211"/>
      <c r="C181" s="212"/>
      <c r="D181" s="202" t="s">
        <v>149</v>
      </c>
      <c r="E181" s="213" t="s">
        <v>19</v>
      </c>
      <c r="F181" s="214" t="s">
        <v>307</v>
      </c>
      <c r="G181" s="212"/>
      <c r="H181" s="215">
        <v>22</v>
      </c>
      <c r="I181" s="216"/>
      <c r="J181" s="212"/>
      <c r="K181" s="212"/>
      <c r="L181" s="217"/>
      <c r="M181" s="218"/>
      <c r="N181" s="219"/>
      <c r="O181" s="219"/>
      <c r="P181" s="219"/>
      <c r="Q181" s="219"/>
      <c r="R181" s="219"/>
      <c r="S181" s="219"/>
      <c r="T181" s="220"/>
      <c r="AT181" s="221" t="s">
        <v>149</v>
      </c>
      <c r="AU181" s="221" t="s">
        <v>132</v>
      </c>
      <c r="AV181" s="14" t="s">
        <v>86</v>
      </c>
      <c r="AW181" s="14" t="s">
        <v>37</v>
      </c>
      <c r="AX181" s="14" t="s">
        <v>76</v>
      </c>
      <c r="AY181" s="221" t="s">
        <v>117</v>
      </c>
    </row>
    <row r="182" spans="1:65" s="2" customFormat="1" ht="21.75" customHeight="1">
      <c r="A182" s="34"/>
      <c r="B182" s="35"/>
      <c r="C182" s="227" t="s">
        <v>308</v>
      </c>
      <c r="D182" s="227" t="s">
        <v>270</v>
      </c>
      <c r="E182" s="228" t="s">
        <v>309</v>
      </c>
      <c r="F182" s="229" t="s">
        <v>310</v>
      </c>
      <c r="G182" s="230" t="s">
        <v>186</v>
      </c>
      <c r="H182" s="231">
        <v>186.634</v>
      </c>
      <c r="I182" s="232"/>
      <c r="J182" s="233">
        <f>ROUND(I182*H182,2)</f>
        <v>0</v>
      </c>
      <c r="K182" s="229" t="s">
        <v>124</v>
      </c>
      <c r="L182" s="234"/>
      <c r="M182" s="235" t="s">
        <v>19</v>
      </c>
      <c r="N182" s="236" t="s">
        <v>47</v>
      </c>
      <c r="O182" s="64"/>
      <c r="P182" s="196">
        <f>O182*H182</f>
        <v>0</v>
      </c>
      <c r="Q182" s="196">
        <v>0.0003</v>
      </c>
      <c r="R182" s="196">
        <f>Q182*H182</f>
        <v>0.05599019999999999</v>
      </c>
      <c r="S182" s="196">
        <v>0</v>
      </c>
      <c r="T182" s="197">
        <f>S182*H182</f>
        <v>0</v>
      </c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R182" s="198" t="s">
        <v>155</v>
      </c>
      <c r="AT182" s="198" t="s">
        <v>270</v>
      </c>
      <c r="AU182" s="198" t="s">
        <v>132</v>
      </c>
      <c r="AY182" s="17" t="s">
        <v>117</v>
      </c>
      <c r="BE182" s="199">
        <f>IF(N182="základní",J182,0)</f>
        <v>0</v>
      </c>
      <c r="BF182" s="199">
        <f>IF(N182="snížená",J182,0)</f>
        <v>0</v>
      </c>
      <c r="BG182" s="199">
        <f>IF(N182="zákl. přenesená",J182,0)</f>
        <v>0</v>
      </c>
      <c r="BH182" s="199">
        <f>IF(N182="sníž. přenesená",J182,0)</f>
        <v>0</v>
      </c>
      <c r="BI182" s="199">
        <f>IF(N182="nulová",J182,0)</f>
        <v>0</v>
      </c>
      <c r="BJ182" s="17" t="s">
        <v>84</v>
      </c>
      <c r="BK182" s="199">
        <f>ROUND(I182*H182,2)</f>
        <v>0</v>
      </c>
      <c r="BL182" s="17" t="s">
        <v>136</v>
      </c>
      <c r="BM182" s="198" t="s">
        <v>311</v>
      </c>
    </row>
    <row r="183" spans="2:51" s="13" customFormat="1" ht="11.25">
      <c r="B183" s="200"/>
      <c r="C183" s="201"/>
      <c r="D183" s="202" t="s">
        <v>149</v>
      </c>
      <c r="E183" s="203" t="s">
        <v>19</v>
      </c>
      <c r="F183" s="204" t="s">
        <v>312</v>
      </c>
      <c r="G183" s="201"/>
      <c r="H183" s="203" t="s">
        <v>19</v>
      </c>
      <c r="I183" s="205"/>
      <c r="J183" s="201"/>
      <c r="K183" s="201"/>
      <c r="L183" s="206"/>
      <c r="M183" s="207"/>
      <c r="N183" s="208"/>
      <c r="O183" s="208"/>
      <c r="P183" s="208"/>
      <c r="Q183" s="208"/>
      <c r="R183" s="208"/>
      <c r="S183" s="208"/>
      <c r="T183" s="209"/>
      <c r="AT183" s="210" t="s">
        <v>149</v>
      </c>
      <c r="AU183" s="210" t="s">
        <v>132</v>
      </c>
      <c r="AV183" s="13" t="s">
        <v>84</v>
      </c>
      <c r="AW183" s="13" t="s">
        <v>37</v>
      </c>
      <c r="AX183" s="13" t="s">
        <v>76</v>
      </c>
      <c r="AY183" s="210" t="s">
        <v>117</v>
      </c>
    </row>
    <row r="184" spans="2:51" s="14" customFormat="1" ht="11.25">
      <c r="B184" s="211"/>
      <c r="C184" s="212"/>
      <c r="D184" s="202" t="s">
        <v>149</v>
      </c>
      <c r="E184" s="213" t="s">
        <v>19</v>
      </c>
      <c r="F184" s="214" t="s">
        <v>313</v>
      </c>
      <c r="G184" s="212"/>
      <c r="H184" s="215">
        <v>162.29</v>
      </c>
      <c r="I184" s="216"/>
      <c r="J184" s="212"/>
      <c r="K184" s="212"/>
      <c r="L184" s="217"/>
      <c r="M184" s="218"/>
      <c r="N184" s="219"/>
      <c r="O184" s="219"/>
      <c r="P184" s="219"/>
      <c r="Q184" s="219"/>
      <c r="R184" s="219"/>
      <c r="S184" s="219"/>
      <c r="T184" s="220"/>
      <c r="AT184" s="221" t="s">
        <v>149</v>
      </c>
      <c r="AU184" s="221" t="s">
        <v>132</v>
      </c>
      <c r="AV184" s="14" t="s">
        <v>86</v>
      </c>
      <c r="AW184" s="14" t="s">
        <v>37</v>
      </c>
      <c r="AX184" s="14" t="s">
        <v>76</v>
      </c>
      <c r="AY184" s="221" t="s">
        <v>117</v>
      </c>
    </row>
    <row r="185" spans="2:51" s="14" customFormat="1" ht="11.25">
      <c r="B185" s="211"/>
      <c r="C185" s="212"/>
      <c r="D185" s="202" t="s">
        <v>149</v>
      </c>
      <c r="E185" s="212"/>
      <c r="F185" s="214" t="s">
        <v>314</v>
      </c>
      <c r="G185" s="212"/>
      <c r="H185" s="215">
        <v>186.634</v>
      </c>
      <c r="I185" s="216"/>
      <c r="J185" s="212"/>
      <c r="K185" s="212"/>
      <c r="L185" s="217"/>
      <c r="M185" s="218"/>
      <c r="N185" s="219"/>
      <c r="O185" s="219"/>
      <c r="P185" s="219"/>
      <c r="Q185" s="219"/>
      <c r="R185" s="219"/>
      <c r="S185" s="219"/>
      <c r="T185" s="220"/>
      <c r="AT185" s="221" t="s">
        <v>149</v>
      </c>
      <c r="AU185" s="221" t="s">
        <v>132</v>
      </c>
      <c r="AV185" s="14" t="s">
        <v>86</v>
      </c>
      <c r="AW185" s="14" t="s">
        <v>4</v>
      </c>
      <c r="AX185" s="14" t="s">
        <v>84</v>
      </c>
      <c r="AY185" s="221" t="s">
        <v>117</v>
      </c>
    </row>
    <row r="186" spans="1:65" s="2" customFormat="1" ht="55.5" customHeight="1">
      <c r="A186" s="34"/>
      <c r="B186" s="35"/>
      <c r="C186" s="187" t="s">
        <v>315</v>
      </c>
      <c r="D186" s="187" t="s">
        <v>120</v>
      </c>
      <c r="E186" s="188" t="s">
        <v>316</v>
      </c>
      <c r="F186" s="189" t="s">
        <v>317</v>
      </c>
      <c r="G186" s="190" t="s">
        <v>318</v>
      </c>
      <c r="H186" s="191">
        <v>85</v>
      </c>
      <c r="I186" s="192"/>
      <c r="J186" s="193">
        <f>ROUND(I186*H186,2)</f>
        <v>0</v>
      </c>
      <c r="K186" s="189" t="s">
        <v>124</v>
      </c>
      <c r="L186" s="39"/>
      <c r="M186" s="194" t="s">
        <v>19</v>
      </c>
      <c r="N186" s="195" t="s">
        <v>47</v>
      </c>
      <c r="O186" s="64"/>
      <c r="P186" s="196">
        <f>O186*H186</f>
        <v>0</v>
      </c>
      <c r="Q186" s="196">
        <v>0.20449</v>
      </c>
      <c r="R186" s="196">
        <f>Q186*H186</f>
        <v>17.38165</v>
      </c>
      <c r="S186" s="196">
        <v>0</v>
      </c>
      <c r="T186" s="197">
        <f>S186*H186</f>
        <v>0</v>
      </c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R186" s="198" t="s">
        <v>136</v>
      </c>
      <c r="AT186" s="198" t="s">
        <v>120</v>
      </c>
      <c r="AU186" s="198" t="s">
        <v>132</v>
      </c>
      <c r="AY186" s="17" t="s">
        <v>117</v>
      </c>
      <c r="BE186" s="199">
        <f>IF(N186="základní",J186,0)</f>
        <v>0</v>
      </c>
      <c r="BF186" s="199">
        <f>IF(N186="snížená",J186,0)</f>
        <v>0</v>
      </c>
      <c r="BG186" s="199">
        <f>IF(N186="zákl. přenesená",J186,0)</f>
        <v>0</v>
      </c>
      <c r="BH186" s="199">
        <f>IF(N186="sníž. přenesená",J186,0)</f>
        <v>0</v>
      </c>
      <c r="BI186" s="199">
        <f>IF(N186="nulová",J186,0)</f>
        <v>0</v>
      </c>
      <c r="BJ186" s="17" t="s">
        <v>84</v>
      </c>
      <c r="BK186" s="199">
        <f>ROUND(I186*H186,2)</f>
        <v>0</v>
      </c>
      <c r="BL186" s="17" t="s">
        <v>136</v>
      </c>
      <c r="BM186" s="198" t="s">
        <v>319</v>
      </c>
    </row>
    <row r="187" spans="2:51" s="14" customFormat="1" ht="11.25">
      <c r="B187" s="211"/>
      <c r="C187" s="212"/>
      <c r="D187" s="202" t="s">
        <v>149</v>
      </c>
      <c r="E187" s="213" t="s">
        <v>19</v>
      </c>
      <c r="F187" s="214" t="s">
        <v>320</v>
      </c>
      <c r="G187" s="212"/>
      <c r="H187" s="215">
        <v>72</v>
      </c>
      <c r="I187" s="216"/>
      <c r="J187" s="212"/>
      <c r="K187" s="212"/>
      <c r="L187" s="217"/>
      <c r="M187" s="218"/>
      <c r="N187" s="219"/>
      <c r="O187" s="219"/>
      <c r="P187" s="219"/>
      <c r="Q187" s="219"/>
      <c r="R187" s="219"/>
      <c r="S187" s="219"/>
      <c r="T187" s="220"/>
      <c r="AT187" s="221" t="s">
        <v>149</v>
      </c>
      <c r="AU187" s="221" t="s">
        <v>132</v>
      </c>
      <c r="AV187" s="14" t="s">
        <v>86</v>
      </c>
      <c r="AW187" s="14" t="s">
        <v>37</v>
      </c>
      <c r="AX187" s="14" t="s">
        <v>76</v>
      </c>
      <c r="AY187" s="221" t="s">
        <v>117</v>
      </c>
    </row>
    <row r="188" spans="2:51" s="14" customFormat="1" ht="11.25">
      <c r="B188" s="211"/>
      <c r="C188" s="212"/>
      <c r="D188" s="202" t="s">
        <v>149</v>
      </c>
      <c r="E188" s="213" t="s">
        <v>19</v>
      </c>
      <c r="F188" s="214" t="s">
        <v>321</v>
      </c>
      <c r="G188" s="212"/>
      <c r="H188" s="215">
        <v>13</v>
      </c>
      <c r="I188" s="216"/>
      <c r="J188" s="212"/>
      <c r="K188" s="212"/>
      <c r="L188" s="217"/>
      <c r="M188" s="218"/>
      <c r="N188" s="219"/>
      <c r="O188" s="219"/>
      <c r="P188" s="219"/>
      <c r="Q188" s="219"/>
      <c r="R188" s="219"/>
      <c r="S188" s="219"/>
      <c r="T188" s="220"/>
      <c r="AT188" s="221" t="s">
        <v>149</v>
      </c>
      <c r="AU188" s="221" t="s">
        <v>132</v>
      </c>
      <c r="AV188" s="14" t="s">
        <v>86</v>
      </c>
      <c r="AW188" s="14" t="s">
        <v>37</v>
      </c>
      <c r="AX188" s="14" t="s">
        <v>76</v>
      </c>
      <c r="AY188" s="221" t="s">
        <v>117</v>
      </c>
    </row>
    <row r="189" spans="2:63" s="12" customFormat="1" ht="20.25" customHeight="1">
      <c r="B189" s="171"/>
      <c r="C189" s="172"/>
      <c r="D189" s="173" t="s">
        <v>75</v>
      </c>
      <c r="E189" s="185" t="s">
        <v>322</v>
      </c>
      <c r="F189" s="185" t="s">
        <v>323</v>
      </c>
      <c r="G189" s="172"/>
      <c r="H189" s="172"/>
      <c r="I189" s="175"/>
      <c r="J189" s="186">
        <f>BK189</f>
        <v>0</v>
      </c>
      <c r="K189" s="172"/>
      <c r="L189" s="177"/>
      <c r="M189" s="178"/>
      <c r="N189" s="179"/>
      <c r="O189" s="179"/>
      <c r="P189" s="180">
        <f>SUM(P190:P219)</f>
        <v>0</v>
      </c>
      <c r="Q189" s="179"/>
      <c r="R189" s="180">
        <f>SUM(R190:R219)</f>
        <v>1.13193854</v>
      </c>
      <c r="S189" s="179"/>
      <c r="T189" s="181">
        <f>SUM(T190:T219)</f>
        <v>0</v>
      </c>
      <c r="AR189" s="182" t="s">
        <v>84</v>
      </c>
      <c r="AT189" s="183" t="s">
        <v>75</v>
      </c>
      <c r="AU189" s="183" t="s">
        <v>86</v>
      </c>
      <c r="AY189" s="182" t="s">
        <v>117</v>
      </c>
      <c r="BK189" s="184">
        <f>SUM(BK190:BK219)</f>
        <v>0</v>
      </c>
    </row>
    <row r="190" spans="1:65" s="2" customFormat="1" ht="33" customHeight="1">
      <c r="A190" s="34"/>
      <c r="B190" s="35"/>
      <c r="C190" s="187" t="s">
        <v>324</v>
      </c>
      <c r="D190" s="187" t="s">
        <v>120</v>
      </c>
      <c r="E190" s="188" t="s">
        <v>325</v>
      </c>
      <c r="F190" s="189" t="s">
        <v>326</v>
      </c>
      <c r="G190" s="190" t="s">
        <v>192</v>
      </c>
      <c r="H190" s="191">
        <v>0.041</v>
      </c>
      <c r="I190" s="192"/>
      <c r="J190" s="193">
        <f>ROUND(I190*H190,2)</f>
        <v>0</v>
      </c>
      <c r="K190" s="189" t="s">
        <v>124</v>
      </c>
      <c r="L190" s="39"/>
      <c r="M190" s="194" t="s">
        <v>19</v>
      </c>
      <c r="N190" s="195" t="s">
        <v>47</v>
      </c>
      <c r="O190" s="64"/>
      <c r="P190" s="196">
        <f>O190*H190</f>
        <v>0</v>
      </c>
      <c r="Q190" s="196">
        <v>2.16</v>
      </c>
      <c r="R190" s="196">
        <f>Q190*H190</f>
        <v>0.08856000000000001</v>
      </c>
      <c r="S190" s="196">
        <v>0</v>
      </c>
      <c r="T190" s="197">
        <f>S190*H190</f>
        <v>0</v>
      </c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R190" s="198" t="s">
        <v>136</v>
      </c>
      <c r="AT190" s="198" t="s">
        <v>120</v>
      </c>
      <c r="AU190" s="198" t="s">
        <v>132</v>
      </c>
      <c r="AY190" s="17" t="s">
        <v>117</v>
      </c>
      <c r="BE190" s="199">
        <f>IF(N190="základní",J190,0)</f>
        <v>0</v>
      </c>
      <c r="BF190" s="199">
        <f>IF(N190="snížená",J190,0)</f>
        <v>0</v>
      </c>
      <c r="BG190" s="199">
        <f>IF(N190="zákl. přenesená",J190,0)</f>
        <v>0</v>
      </c>
      <c r="BH190" s="199">
        <f>IF(N190="sníž. přenesená",J190,0)</f>
        <v>0</v>
      </c>
      <c r="BI190" s="199">
        <f>IF(N190="nulová",J190,0)</f>
        <v>0</v>
      </c>
      <c r="BJ190" s="17" t="s">
        <v>84</v>
      </c>
      <c r="BK190" s="199">
        <f>ROUND(I190*H190,2)</f>
        <v>0</v>
      </c>
      <c r="BL190" s="17" t="s">
        <v>136</v>
      </c>
      <c r="BM190" s="198" t="s">
        <v>327</v>
      </c>
    </row>
    <row r="191" spans="2:51" s="13" customFormat="1" ht="11.25">
      <c r="B191" s="200"/>
      <c r="C191" s="201"/>
      <c r="D191" s="202" t="s">
        <v>149</v>
      </c>
      <c r="E191" s="203" t="s">
        <v>19</v>
      </c>
      <c r="F191" s="204" t="s">
        <v>210</v>
      </c>
      <c r="G191" s="201"/>
      <c r="H191" s="203" t="s">
        <v>19</v>
      </c>
      <c r="I191" s="205"/>
      <c r="J191" s="201"/>
      <c r="K191" s="201"/>
      <c r="L191" s="206"/>
      <c r="M191" s="207"/>
      <c r="N191" s="208"/>
      <c r="O191" s="208"/>
      <c r="P191" s="208"/>
      <c r="Q191" s="208"/>
      <c r="R191" s="208"/>
      <c r="S191" s="208"/>
      <c r="T191" s="209"/>
      <c r="AT191" s="210" t="s">
        <v>149</v>
      </c>
      <c r="AU191" s="210" t="s">
        <v>132</v>
      </c>
      <c r="AV191" s="13" t="s">
        <v>84</v>
      </c>
      <c r="AW191" s="13" t="s">
        <v>37</v>
      </c>
      <c r="AX191" s="13" t="s">
        <v>76</v>
      </c>
      <c r="AY191" s="210" t="s">
        <v>117</v>
      </c>
    </row>
    <row r="192" spans="2:51" s="14" customFormat="1" ht="11.25">
      <c r="B192" s="211"/>
      <c r="C192" s="212"/>
      <c r="D192" s="202" t="s">
        <v>149</v>
      </c>
      <c r="E192" s="213" t="s">
        <v>19</v>
      </c>
      <c r="F192" s="214" t="s">
        <v>328</v>
      </c>
      <c r="G192" s="212"/>
      <c r="H192" s="215">
        <v>0.025</v>
      </c>
      <c r="I192" s="216"/>
      <c r="J192" s="212"/>
      <c r="K192" s="212"/>
      <c r="L192" s="217"/>
      <c r="M192" s="218"/>
      <c r="N192" s="219"/>
      <c r="O192" s="219"/>
      <c r="P192" s="219"/>
      <c r="Q192" s="219"/>
      <c r="R192" s="219"/>
      <c r="S192" s="219"/>
      <c r="T192" s="220"/>
      <c r="AT192" s="221" t="s">
        <v>149</v>
      </c>
      <c r="AU192" s="221" t="s">
        <v>132</v>
      </c>
      <c r="AV192" s="14" t="s">
        <v>86</v>
      </c>
      <c r="AW192" s="14" t="s">
        <v>37</v>
      </c>
      <c r="AX192" s="14" t="s">
        <v>76</v>
      </c>
      <c r="AY192" s="221" t="s">
        <v>117</v>
      </c>
    </row>
    <row r="193" spans="2:51" s="13" customFormat="1" ht="11.25">
      <c r="B193" s="200"/>
      <c r="C193" s="201"/>
      <c r="D193" s="202" t="s">
        <v>149</v>
      </c>
      <c r="E193" s="203" t="s">
        <v>19</v>
      </c>
      <c r="F193" s="204" t="s">
        <v>212</v>
      </c>
      <c r="G193" s="201"/>
      <c r="H193" s="203" t="s">
        <v>19</v>
      </c>
      <c r="I193" s="205"/>
      <c r="J193" s="201"/>
      <c r="K193" s="201"/>
      <c r="L193" s="206"/>
      <c r="M193" s="207"/>
      <c r="N193" s="208"/>
      <c r="O193" s="208"/>
      <c r="P193" s="208"/>
      <c r="Q193" s="208"/>
      <c r="R193" s="208"/>
      <c r="S193" s="208"/>
      <c r="T193" s="209"/>
      <c r="AT193" s="210" t="s">
        <v>149</v>
      </c>
      <c r="AU193" s="210" t="s">
        <v>132</v>
      </c>
      <c r="AV193" s="13" t="s">
        <v>84</v>
      </c>
      <c r="AW193" s="13" t="s">
        <v>37</v>
      </c>
      <c r="AX193" s="13" t="s">
        <v>76</v>
      </c>
      <c r="AY193" s="210" t="s">
        <v>117</v>
      </c>
    </row>
    <row r="194" spans="2:51" s="14" customFormat="1" ht="11.25">
      <c r="B194" s="211"/>
      <c r="C194" s="212"/>
      <c r="D194" s="202" t="s">
        <v>149</v>
      </c>
      <c r="E194" s="213" t="s">
        <v>19</v>
      </c>
      <c r="F194" s="214" t="s">
        <v>329</v>
      </c>
      <c r="G194" s="212"/>
      <c r="H194" s="215">
        <v>0.016</v>
      </c>
      <c r="I194" s="216"/>
      <c r="J194" s="212"/>
      <c r="K194" s="212"/>
      <c r="L194" s="217"/>
      <c r="M194" s="218"/>
      <c r="N194" s="219"/>
      <c r="O194" s="219"/>
      <c r="P194" s="219"/>
      <c r="Q194" s="219"/>
      <c r="R194" s="219"/>
      <c r="S194" s="219"/>
      <c r="T194" s="220"/>
      <c r="AT194" s="221" t="s">
        <v>149</v>
      </c>
      <c r="AU194" s="221" t="s">
        <v>132</v>
      </c>
      <c r="AV194" s="14" t="s">
        <v>86</v>
      </c>
      <c r="AW194" s="14" t="s">
        <v>37</v>
      </c>
      <c r="AX194" s="14" t="s">
        <v>76</v>
      </c>
      <c r="AY194" s="221" t="s">
        <v>117</v>
      </c>
    </row>
    <row r="195" spans="1:65" s="2" customFormat="1" ht="21.75" customHeight="1">
      <c r="A195" s="34"/>
      <c r="B195" s="35"/>
      <c r="C195" s="187" t="s">
        <v>330</v>
      </c>
      <c r="D195" s="187" t="s">
        <v>120</v>
      </c>
      <c r="E195" s="188" t="s">
        <v>331</v>
      </c>
      <c r="F195" s="189" t="s">
        <v>332</v>
      </c>
      <c r="G195" s="190" t="s">
        <v>192</v>
      </c>
      <c r="H195" s="191">
        <v>0.366</v>
      </c>
      <c r="I195" s="192"/>
      <c r="J195" s="193">
        <f>ROUND(I195*H195,2)</f>
        <v>0</v>
      </c>
      <c r="K195" s="189" t="s">
        <v>124</v>
      </c>
      <c r="L195" s="39"/>
      <c r="M195" s="194" t="s">
        <v>19</v>
      </c>
      <c r="N195" s="195" t="s">
        <v>47</v>
      </c>
      <c r="O195" s="64"/>
      <c r="P195" s="196">
        <f>O195*H195</f>
        <v>0</v>
      </c>
      <c r="Q195" s="196">
        <v>2.45329</v>
      </c>
      <c r="R195" s="196">
        <f>Q195*H195</f>
        <v>0.89790414</v>
      </c>
      <c r="S195" s="196">
        <v>0</v>
      </c>
      <c r="T195" s="197">
        <f>S195*H195</f>
        <v>0</v>
      </c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  <c r="AR195" s="198" t="s">
        <v>136</v>
      </c>
      <c r="AT195" s="198" t="s">
        <v>120</v>
      </c>
      <c r="AU195" s="198" t="s">
        <v>132</v>
      </c>
      <c r="AY195" s="17" t="s">
        <v>117</v>
      </c>
      <c r="BE195" s="199">
        <f>IF(N195="základní",J195,0)</f>
        <v>0</v>
      </c>
      <c r="BF195" s="199">
        <f>IF(N195="snížená",J195,0)</f>
        <v>0</v>
      </c>
      <c r="BG195" s="199">
        <f>IF(N195="zákl. přenesená",J195,0)</f>
        <v>0</v>
      </c>
      <c r="BH195" s="199">
        <f>IF(N195="sníž. přenesená",J195,0)</f>
        <v>0</v>
      </c>
      <c r="BI195" s="199">
        <f>IF(N195="nulová",J195,0)</f>
        <v>0</v>
      </c>
      <c r="BJ195" s="17" t="s">
        <v>84</v>
      </c>
      <c r="BK195" s="199">
        <f>ROUND(I195*H195,2)</f>
        <v>0</v>
      </c>
      <c r="BL195" s="17" t="s">
        <v>136</v>
      </c>
      <c r="BM195" s="198" t="s">
        <v>333</v>
      </c>
    </row>
    <row r="196" spans="2:51" s="13" customFormat="1" ht="11.25">
      <c r="B196" s="200"/>
      <c r="C196" s="201"/>
      <c r="D196" s="202" t="s">
        <v>149</v>
      </c>
      <c r="E196" s="203" t="s">
        <v>19</v>
      </c>
      <c r="F196" s="204" t="s">
        <v>210</v>
      </c>
      <c r="G196" s="201"/>
      <c r="H196" s="203" t="s">
        <v>19</v>
      </c>
      <c r="I196" s="205"/>
      <c r="J196" s="201"/>
      <c r="K196" s="201"/>
      <c r="L196" s="206"/>
      <c r="M196" s="207"/>
      <c r="N196" s="208"/>
      <c r="O196" s="208"/>
      <c r="P196" s="208"/>
      <c r="Q196" s="208"/>
      <c r="R196" s="208"/>
      <c r="S196" s="208"/>
      <c r="T196" s="209"/>
      <c r="AT196" s="210" t="s">
        <v>149</v>
      </c>
      <c r="AU196" s="210" t="s">
        <v>132</v>
      </c>
      <c r="AV196" s="13" t="s">
        <v>84</v>
      </c>
      <c r="AW196" s="13" t="s">
        <v>37</v>
      </c>
      <c r="AX196" s="13" t="s">
        <v>76</v>
      </c>
      <c r="AY196" s="210" t="s">
        <v>117</v>
      </c>
    </row>
    <row r="197" spans="2:51" s="14" customFormat="1" ht="11.25">
      <c r="B197" s="211"/>
      <c r="C197" s="212"/>
      <c r="D197" s="202" t="s">
        <v>149</v>
      </c>
      <c r="E197" s="213" t="s">
        <v>19</v>
      </c>
      <c r="F197" s="214" t="s">
        <v>334</v>
      </c>
      <c r="G197" s="212"/>
      <c r="H197" s="215">
        <v>0.238</v>
      </c>
      <c r="I197" s="216"/>
      <c r="J197" s="212"/>
      <c r="K197" s="212"/>
      <c r="L197" s="217"/>
      <c r="M197" s="218"/>
      <c r="N197" s="219"/>
      <c r="O197" s="219"/>
      <c r="P197" s="219"/>
      <c r="Q197" s="219"/>
      <c r="R197" s="219"/>
      <c r="S197" s="219"/>
      <c r="T197" s="220"/>
      <c r="AT197" s="221" t="s">
        <v>149</v>
      </c>
      <c r="AU197" s="221" t="s">
        <v>132</v>
      </c>
      <c r="AV197" s="14" t="s">
        <v>86</v>
      </c>
      <c r="AW197" s="14" t="s">
        <v>37</v>
      </c>
      <c r="AX197" s="14" t="s">
        <v>76</v>
      </c>
      <c r="AY197" s="221" t="s">
        <v>117</v>
      </c>
    </row>
    <row r="198" spans="2:51" s="13" customFormat="1" ht="11.25">
      <c r="B198" s="200"/>
      <c r="C198" s="201"/>
      <c r="D198" s="202" t="s">
        <v>149</v>
      </c>
      <c r="E198" s="203" t="s">
        <v>19</v>
      </c>
      <c r="F198" s="204" t="s">
        <v>212</v>
      </c>
      <c r="G198" s="201"/>
      <c r="H198" s="203" t="s">
        <v>19</v>
      </c>
      <c r="I198" s="205"/>
      <c r="J198" s="201"/>
      <c r="K198" s="201"/>
      <c r="L198" s="206"/>
      <c r="M198" s="207"/>
      <c r="N198" s="208"/>
      <c r="O198" s="208"/>
      <c r="P198" s="208"/>
      <c r="Q198" s="208"/>
      <c r="R198" s="208"/>
      <c r="S198" s="208"/>
      <c r="T198" s="209"/>
      <c r="AT198" s="210" t="s">
        <v>149</v>
      </c>
      <c r="AU198" s="210" t="s">
        <v>132</v>
      </c>
      <c r="AV198" s="13" t="s">
        <v>84</v>
      </c>
      <c r="AW198" s="13" t="s">
        <v>37</v>
      </c>
      <c r="AX198" s="13" t="s">
        <v>76</v>
      </c>
      <c r="AY198" s="210" t="s">
        <v>117</v>
      </c>
    </row>
    <row r="199" spans="2:51" s="14" customFormat="1" ht="11.25">
      <c r="B199" s="211"/>
      <c r="C199" s="212"/>
      <c r="D199" s="202" t="s">
        <v>149</v>
      </c>
      <c r="E199" s="213" t="s">
        <v>19</v>
      </c>
      <c r="F199" s="214" t="s">
        <v>335</v>
      </c>
      <c r="G199" s="212"/>
      <c r="H199" s="215">
        <v>0.128</v>
      </c>
      <c r="I199" s="216"/>
      <c r="J199" s="212"/>
      <c r="K199" s="212"/>
      <c r="L199" s="217"/>
      <c r="M199" s="218"/>
      <c r="N199" s="219"/>
      <c r="O199" s="219"/>
      <c r="P199" s="219"/>
      <c r="Q199" s="219"/>
      <c r="R199" s="219"/>
      <c r="S199" s="219"/>
      <c r="T199" s="220"/>
      <c r="AT199" s="221" t="s">
        <v>149</v>
      </c>
      <c r="AU199" s="221" t="s">
        <v>132</v>
      </c>
      <c r="AV199" s="14" t="s">
        <v>86</v>
      </c>
      <c r="AW199" s="14" t="s">
        <v>37</v>
      </c>
      <c r="AX199" s="14" t="s">
        <v>76</v>
      </c>
      <c r="AY199" s="221" t="s">
        <v>117</v>
      </c>
    </row>
    <row r="200" spans="1:65" s="2" customFormat="1" ht="16.5" customHeight="1">
      <c r="A200" s="34"/>
      <c r="B200" s="35"/>
      <c r="C200" s="187" t="s">
        <v>336</v>
      </c>
      <c r="D200" s="187" t="s">
        <v>120</v>
      </c>
      <c r="E200" s="188" t="s">
        <v>337</v>
      </c>
      <c r="F200" s="189" t="s">
        <v>338</v>
      </c>
      <c r="G200" s="190" t="s">
        <v>186</v>
      </c>
      <c r="H200" s="191">
        <v>6.96</v>
      </c>
      <c r="I200" s="192"/>
      <c r="J200" s="193">
        <f>ROUND(I200*H200,2)</f>
        <v>0</v>
      </c>
      <c r="K200" s="189" t="s">
        <v>124</v>
      </c>
      <c r="L200" s="39"/>
      <c r="M200" s="194" t="s">
        <v>19</v>
      </c>
      <c r="N200" s="195" t="s">
        <v>47</v>
      </c>
      <c r="O200" s="64"/>
      <c r="P200" s="196">
        <f>O200*H200</f>
        <v>0</v>
      </c>
      <c r="Q200" s="196">
        <v>0.00264</v>
      </c>
      <c r="R200" s="196">
        <f>Q200*H200</f>
        <v>0.0183744</v>
      </c>
      <c r="S200" s="196">
        <v>0</v>
      </c>
      <c r="T200" s="197">
        <f>S200*H200</f>
        <v>0</v>
      </c>
      <c r="U200" s="34"/>
      <c r="V200" s="34"/>
      <c r="W200" s="34"/>
      <c r="X200" s="34"/>
      <c r="Y200" s="34"/>
      <c r="Z200" s="34"/>
      <c r="AA200" s="34"/>
      <c r="AB200" s="34"/>
      <c r="AC200" s="34"/>
      <c r="AD200" s="34"/>
      <c r="AE200" s="34"/>
      <c r="AR200" s="198" t="s">
        <v>136</v>
      </c>
      <c r="AT200" s="198" t="s">
        <v>120</v>
      </c>
      <c r="AU200" s="198" t="s">
        <v>132</v>
      </c>
      <c r="AY200" s="17" t="s">
        <v>117</v>
      </c>
      <c r="BE200" s="199">
        <f>IF(N200="základní",J200,0)</f>
        <v>0</v>
      </c>
      <c r="BF200" s="199">
        <f>IF(N200="snížená",J200,0)</f>
        <v>0</v>
      </c>
      <c r="BG200" s="199">
        <f>IF(N200="zákl. přenesená",J200,0)</f>
        <v>0</v>
      </c>
      <c r="BH200" s="199">
        <f>IF(N200="sníž. přenesená",J200,0)</f>
        <v>0</v>
      </c>
      <c r="BI200" s="199">
        <f>IF(N200="nulová",J200,0)</f>
        <v>0</v>
      </c>
      <c r="BJ200" s="17" t="s">
        <v>84</v>
      </c>
      <c r="BK200" s="199">
        <f>ROUND(I200*H200,2)</f>
        <v>0</v>
      </c>
      <c r="BL200" s="17" t="s">
        <v>136</v>
      </c>
      <c r="BM200" s="198" t="s">
        <v>339</v>
      </c>
    </row>
    <row r="201" spans="2:51" s="13" customFormat="1" ht="11.25">
      <c r="B201" s="200"/>
      <c r="C201" s="201"/>
      <c r="D201" s="202" t="s">
        <v>149</v>
      </c>
      <c r="E201" s="203" t="s">
        <v>19</v>
      </c>
      <c r="F201" s="204" t="s">
        <v>210</v>
      </c>
      <c r="G201" s="201"/>
      <c r="H201" s="203" t="s">
        <v>19</v>
      </c>
      <c r="I201" s="205"/>
      <c r="J201" s="201"/>
      <c r="K201" s="201"/>
      <c r="L201" s="206"/>
      <c r="M201" s="207"/>
      <c r="N201" s="208"/>
      <c r="O201" s="208"/>
      <c r="P201" s="208"/>
      <c r="Q201" s="208"/>
      <c r="R201" s="208"/>
      <c r="S201" s="208"/>
      <c r="T201" s="209"/>
      <c r="AT201" s="210" t="s">
        <v>149</v>
      </c>
      <c r="AU201" s="210" t="s">
        <v>132</v>
      </c>
      <c r="AV201" s="13" t="s">
        <v>84</v>
      </c>
      <c r="AW201" s="13" t="s">
        <v>37</v>
      </c>
      <c r="AX201" s="13" t="s">
        <v>76</v>
      </c>
      <c r="AY201" s="210" t="s">
        <v>117</v>
      </c>
    </row>
    <row r="202" spans="2:51" s="14" customFormat="1" ht="11.25">
      <c r="B202" s="211"/>
      <c r="C202" s="212"/>
      <c r="D202" s="202" t="s">
        <v>149</v>
      </c>
      <c r="E202" s="213" t="s">
        <v>19</v>
      </c>
      <c r="F202" s="214" t="s">
        <v>340</v>
      </c>
      <c r="G202" s="212"/>
      <c r="H202" s="215">
        <v>1.2</v>
      </c>
      <c r="I202" s="216"/>
      <c r="J202" s="212"/>
      <c r="K202" s="212"/>
      <c r="L202" s="217"/>
      <c r="M202" s="218"/>
      <c r="N202" s="219"/>
      <c r="O202" s="219"/>
      <c r="P202" s="219"/>
      <c r="Q202" s="219"/>
      <c r="R202" s="219"/>
      <c r="S202" s="219"/>
      <c r="T202" s="220"/>
      <c r="AT202" s="221" t="s">
        <v>149</v>
      </c>
      <c r="AU202" s="221" t="s">
        <v>132</v>
      </c>
      <c r="AV202" s="14" t="s">
        <v>86</v>
      </c>
      <c r="AW202" s="14" t="s">
        <v>37</v>
      </c>
      <c r="AX202" s="14" t="s">
        <v>76</v>
      </c>
      <c r="AY202" s="221" t="s">
        <v>117</v>
      </c>
    </row>
    <row r="203" spans="2:51" s="13" customFormat="1" ht="11.25">
      <c r="B203" s="200"/>
      <c r="C203" s="201"/>
      <c r="D203" s="202" t="s">
        <v>149</v>
      </c>
      <c r="E203" s="203" t="s">
        <v>19</v>
      </c>
      <c r="F203" s="204" t="s">
        <v>212</v>
      </c>
      <c r="G203" s="201"/>
      <c r="H203" s="203" t="s">
        <v>19</v>
      </c>
      <c r="I203" s="205"/>
      <c r="J203" s="201"/>
      <c r="K203" s="201"/>
      <c r="L203" s="206"/>
      <c r="M203" s="207"/>
      <c r="N203" s="208"/>
      <c r="O203" s="208"/>
      <c r="P203" s="208"/>
      <c r="Q203" s="208"/>
      <c r="R203" s="208"/>
      <c r="S203" s="208"/>
      <c r="T203" s="209"/>
      <c r="AT203" s="210" t="s">
        <v>149</v>
      </c>
      <c r="AU203" s="210" t="s">
        <v>132</v>
      </c>
      <c r="AV203" s="13" t="s">
        <v>84</v>
      </c>
      <c r="AW203" s="13" t="s">
        <v>37</v>
      </c>
      <c r="AX203" s="13" t="s">
        <v>76</v>
      </c>
      <c r="AY203" s="210" t="s">
        <v>117</v>
      </c>
    </row>
    <row r="204" spans="2:51" s="14" customFormat="1" ht="11.25">
      <c r="B204" s="211"/>
      <c r="C204" s="212"/>
      <c r="D204" s="202" t="s">
        <v>149</v>
      </c>
      <c r="E204" s="213" t="s">
        <v>19</v>
      </c>
      <c r="F204" s="214" t="s">
        <v>341</v>
      </c>
      <c r="G204" s="212"/>
      <c r="H204" s="215">
        <v>5.76</v>
      </c>
      <c r="I204" s="216"/>
      <c r="J204" s="212"/>
      <c r="K204" s="212"/>
      <c r="L204" s="217"/>
      <c r="M204" s="218"/>
      <c r="N204" s="219"/>
      <c r="O204" s="219"/>
      <c r="P204" s="219"/>
      <c r="Q204" s="219"/>
      <c r="R204" s="219"/>
      <c r="S204" s="219"/>
      <c r="T204" s="220"/>
      <c r="AT204" s="221" t="s">
        <v>149</v>
      </c>
      <c r="AU204" s="221" t="s">
        <v>132</v>
      </c>
      <c r="AV204" s="14" t="s">
        <v>86</v>
      </c>
      <c r="AW204" s="14" t="s">
        <v>37</v>
      </c>
      <c r="AX204" s="14" t="s">
        <v>76</v>
      </c>
      <c r="AY204" s="221" t="s">
        <v>117</v>
      </c>
    </row>
    <row r="205" spans="1:65" s="2" customFormat="1" ht="16.5" customHeight="1">
      <c r="A205" s="34"/>
      <c r="B205" s="35"/>
      <c r="C205" s="187" t="s">
        <v>322</v>
      </c>
      <c r="D205" s="187" t="s">
        <v>120</v>
      </c>
      <c r="E205" s="188" t="s">
        <v>342</v>
      </c>
      <c r="F205" s="189" t="s">
        <v>343</v>
      </c>
      <c r="G205" s="190" t="s">
        <v>186</v>
      </c>
      <c r="H205" s="191">
        <v>6.96</v>
      </c>
      <c r="I205" s="192"/>
      <c r="J205" s="193">
        <f>ROUND(I205*H205,2)</f>
        <v>0</v>
      </c>
      <c r="K205" s="189" t="s">
        <v>124</v>
      </c>
      <c r="L205" s="39"/>
      <c r="M205" s="194" t="s">
        <v>19</v>
      </c>
      <c r="N205" s="195" t="s">
        <v>47</v>
      </c>
      <c r="O205" s="64"/>
      <c r="P205" s="196">
        <f>O205*H205</f>
        <v>0</v>
      </c>
      <c r="Q205" s="196">
        <v>0</v>
      </c>
      <c r="R205" s="196">
        <f>Q205*H205</f>
        <v>0</v>
      </c>
      <c r="S205" s="196">
        <v>0</v>
      </c>
      <c r="T205" s="197">
        <f>S205*H205</f>
        <v>0</v>
      </c>
      <c r="U205" s="34"/>
      <c r="V205" s="34"/>
      <c r="W205" s="34"/>
      <c r="X205" s="34"/>
      <c r="Y205" s="34"/>
      <c r="Z205" s="34"/>
      <c r="AA205" s="34"/>
      <c r="AB205" s="34"/>
      <c r="AC205" s="34"/>
      <c r="AD205" s="34"/>
      <c r="AE205" s="34"/>
      <c r="AR205" s="198" t="s">
        <v>136</v>
      </c>
      <c r="AT205" s="198" t="s">
        <v>120</v>
      </c>
      <c r="AU205" s="198" t="s">
        <v>132</v>
      </c>
      <c r="AY205" s="17" t="s">
        <v>117</v>
      </c>
      <c r="BE205" s="199">
        <f>IF(N205="základní",J205,0)</f>
        <v>0</v>
      </c>
      <c r="BF205" s="199">
        <f>IF(N205="snížená",J205,0)</f>
        <v>0</v>
      </c>
      <c r="BG205" s="199">
        <f>IF(N205="zákl. přenesená",J205,0)</f>
        <v>0</v>
      </c>
      <c r="BH205" s="199">
        <f>IF(N205="sníž. přenesená",J205,0)</f>
        <v>0</v>
      </c>
      <c r="BI205" s="199">
        <f>IF(N205="nulová",J205,0)</f>
        <v>0</v>
      </c>
      <c r="BJ205" s="17" t="s">
        <v>84</v>
      </c>
      <c r="BK205" s="199">
        <f>ROUND(I205*H205,2)</f>
        <v>0</v>
      </c>
      <c r="BL205" s="17" t="s">
        <v>136</v>
      </c>
      <c r="BM205" s="198" t="s">
        <v>344</v>
      </c>
    </row>
    <row r="206" spans="2:51" s="13" customFormat="1" ht="11.25">
      <c r="B206" s="200"/>
      <c r="C206" s="201"/>
      <c r="D206" s="202" t="s">
        <v>149</v>
      </c>
      <c r="E206" s="203" t="s">
        <v>19</v>
      </c>
      <c r="F206" s="204" t="s">
        <v>345</v>
      </c>
      <c r="G206" s="201"/>
      <c r="H206" s="203" t="s">
        <v>19</v>
      </c>
      <c r="I206" s="205"/>
      <c r="J206" s="201"/>
      <c r="K206" s="201"/>
      <c r="L206" s="206"/>
      <c r="M206" s="207"/>
      <c r="N206" s="208"/>
      <c r="O206" s="208"/>
      <c r="P206" s="208"/>
      <c r="Q206" s="208"/>
      <c r="R206" s="208"/>
      <c r="S206" s="208"/>
      <c r="T206" s="209"/>
      <c r="AT206" s="210" t="s">
        <v>149</v>
      </c>
      <c r="AU206" s="210" t="s">
        <v>132</v>
      </c>
      <c r="AV206" s="13" t="s">
        <v>84</v>
      </c>
      <c r="AW206" s="13" t="s">
        <v>37</v>
      </c>
      <c r="AX206" s="13" t="s">
        <v>76</v>
      </c>
      <c r="AY206" s="210" t="s">
        <v>117</v>
      </c>
    </row>
    <row r="207" spans="2:51" s="14" customFormat="1" ht="11.25">
      <c r="B207" s="211"/>
      <c r="C207" s="212"/>
      <c r="D207" s="202" t="s">
        <v>149</v>
      </c>
      <c r="E207" s="213" t="s">
        <v>19</v>
      </c>
      <c r="F207" s="214" t="s">
        <v>346</v>
      </c>
      <c r="G207" s="212"/>
      <c r="H207" s="215">
        <v>6.96</v>
      </c>
      <c r="I207" s="216"/>
      <c r="J207" s="212"/>
      <c r="K207" s="212"/>
      <c r="L207" s="217"/>
      <c r="M207" s="218"/>
      <c r="N207" s="219"/>
      <c r="O207" s="219"/>
      <c r="P207" s="219"/>
      <c r="Q207" s="219"/>
      <c r="R207" s="219"/>
      <c r="S207" s="219"/>
      <c r="T207" s="220"/>
      <c r="AT207" s="221" t="s">
        <v>149</v>
      </c>
      <c r="AU207" s="221" t="s">
        <v>132</v>
      </c>
      <c r="AV207" s="14" t="s">
        <v>86</v>
      </c>
      <c r="AW207" s="14" t="s">
        <v>37</v>
      </c>
      <c r="AX207" s="14" t="s">
        <v>76</v>
      </c>
      <c r="AY207" s="221" t="s">
        <v>117</v>
      </c>
    </row>
    <row r="208" spans="1:65" s="2" customFormat="1" ht="44.25" customHeight="1">
      <c r="A208" s="34"/>
      <c r="B208" s="35"/>
      <c r="C208" s="187" t="s">
        <v>347</v>
      </c>
      <c r="D208" s="187" t="s">
        <v>120</v>
      </c>
      <c r="E208" s="188" t="s">
        <v>348</v>
      </c>
      <c r="F208" s="189" t="s">
        <v>349</v>
      </c>
      <c r="G208" s="190" t="s">
        <v>350</v>
      </c>
      <c r="H208" s="191">
        <v>2</v>
      </c>
      <c r="I208" s="192"/>
      <c r="J208" s="193">
        <f>ROUND(I208*H208,2)</f>
        <v>0</v>
      </c>
      <c r="K208" s="189" t="s">
        <v>124</v>
      </c>
      <c r="L208" s="39"/>
      <c r="M208" s="194" t="s">
        <v>19</v>
      </c>
      <c r="N208" s="195" t="s">
        <v>47</v>
      </c>
      <c r="O208" s="64"/>
      <c r="P208" s="196">
        <f>O208*H208</f>
        <v>0</v>
      </c>
      <c r="Q208" s="196">
        <v>0.00217</v>
      </c>
      <c r="R208" s="196">
        <f>Q208*H208</f>
        <v>0.00434</v>
      </c>
      <c r="S208" s="196">
        <v>0</v>
      </c>
      <c r="T208" s="197">
        <f>S208*H208</f>
        <v>0</v>
      </c>
      <c r="U208" s="34"/>
      <c r="V208" s="34"/>
      <c r="W208" s="34"/>
      <c r="X208" s="34"/>
      <c r="Y208" s="34"/>
      <c r="Z208" s="34"/>
      <c r="AA208" s="34"/>
      <c r="AB208" s="34"/>
      <c r="AC208" s="34"/>
      <c r="AD208" s="34"/>
      <c r="AE208" s="34"/>
      <c r="AR208" s="198" t="s">
        <v>136</v>
      </c>
      <c r="AT208" s="198" t="s">
        <v>120</v>
      </c>
      <c r="AU208" s="198" t="s">
        <v>132</v>
      </c>
      <c r="AY208" s="17" t="s">
        <v>117</v>
      </c>
      <c r="BE208" s="199">
        <f>IF(N208="základní",J208,0)</f>
        <v>0</v>
      </c>
      <c r="BF208" s="199">
        <f>IF(N208="snížená",J208,0)</f>
        <v>0</v>
      </c>
      <c r="BG208" s="199">
        <f>IF(N208="zákl. přenesená",J208,0)</f>
        <v>0</v>
      </c>
      <c r="BH208" s="199">
        <f>IF(N208="sníž. přenesená",J208,0)</f>
        <v>0</v>
      </c>
      <c r="BI208" s="199">
        <f>IF(N208="nulová",J208,0)</f>
        <v>0</v>
      </c>
      <c r="BJ208" s="17" t="s">
        <v>84</v>
      </c>
      <c r="BK208" s="199">
        <f>ROUND(I208*H208,2)</f>
        <v>0</v>
      </c>
      <c r="BL208" s="17" t="s">
        <v>136</v>
      </c>
      <c r="BM208" s="198" t="s">
        <v>351</v>
      </c>
    </row>
    <row r="209" spans="2:51" s="14" customFormat="1" ht="11.25">
      <c r="B209" s="211"/>
      <c r="C209" s="212"/>
      <c r="D209" s="202" t="s">
        <v>149</v>
      </c>
      <c r="E209" s="213" t="s">
        <v>19</v>
      </c>
      <c r="F209" s="214" t="s">
        <v>86</v>
      </c>
      <c r="G209" s="212"/>
      <c r="H209" s="215">
        <v>2</v>
      </c>
      <c r="I209" s="216"/>
      <c r="J209" s="212"/>
      <c r="K209" s="212"/>
      <c r="L209" s="217"/>
      <c r="M209" s="218"/>
      <c r="N209" s="219"/>
      <c r="O209" s="219"/>
      <c r="P209" s="219"/>
      <c r="Q209" s="219"/>
      <c r="R209" s="219"/>
      <c r="S209" s="219"/>
      <c r="T209" s="220"/>
      <c r="AT209" s="221" t="s">
        <v>149</v>
      </c>
      <c r="AU209" s="221" t="s">
        <v>132</v>
      </c>
      <c r="AV209" s="14" t="s">
        <v>86</v>
      </c>
      <c r="AW209" s="14" t="s">
        <v>37</v>
      </c>
      <c r="AX209" s="14" t="s">
        <v>76</v>
      </c>
      <c r="AY209" s="221" t="s">
        <v>117</v>
      </c>
    </row>
    <row r="210" spans="1:65" s="2" customFormat="1" ht="44.25" customHeight="1">
      <c r="A210" s="34"/>
      <c r="B210" s="35"/>
      <c r="C210" s="187" t="s">
        <v>352</v>
      </c>
      <c r="D210" s="187" t="s">
        <v>120</v>
      </c>
      <c r="E210" s="188" t="s">
        <v>353</v>
      </c>
      <c r="F210" s="189" t="s">
        <v>354</v>
      </c>
      <c r="G210" s="190" t="s">
        <v>350</v>
      </c>
      <c r="H210" s="191">
        <v>2</v>
      </c>
      <c r="I210" s="192"/>
      <c r="J210" s="193">
        <f>ROUND(I210*H210,2)</f>
        <v>0</v>
      </c>
      <c r="K210" s="189" t="s">
        <v>124</v>
      </c>
      <c r="L210" s="39"/>
      <c r="M210" s="194" t="s">
        <v>19</v>
      </c>
      <c r="N210" s="195" t="s">
        <v>47</v>
      </c>
      <c r="O210" s="64"/>
      <c r="P210" s="196">
        <f>O210*H210</f>
        <v>0</v>
      </c>
      <c r="Q210" s="196">
        <v>0.00498</v>
      </c>
      <c r="R210" s="196">
        <f>Q210*H210</f>
        <v>0.00996</v>
      </c>
      <c r="S210" s="196">
        <v>0</v>
      </c>
      <c r="T210" s="197">
        <f>S210*H210</f>
        <v>0</v>
      </c>
      <c r="U210" s="34"/>
      <c r="V210" s="34"/>
      <c r="W210" s="34"/>
      <c r="X210" s="34"/>
      <c r="Y210" s="34"/>
      <c r="Z210" s="34"/>
      <c r="AA210" s="34"/>
      <c r="AB210" s="34"/>
      <c r="AC210" s="34"/>
      <c r="AD210" s="34"/>
      <c r="AE210" s="34"/>
      <c r="AR210" s="198" t="s">
        <v>136</v>
      </c>
      <c r="AT210" s="198" t="s">
        <v>120</v>
      </c>
      <c r="AU210" s="198" t="s">
        <v>132</v>
      </c>
      <c r="AY210" s="17" t="s">
        <v>117</v>
      </c>
      <c r="BE210" s="199">
        <f>IF(N210="základní",J210,0)</f>
        <v>0</v>
      </c>
      <c r="BF210" s="199">
        <f>IF(N210="snížená",J210,0)</f>
        <v>0</v>
      </c>
      <c r="BG210" s="199">
        <f>IF(N210="zákl. přenesená",J210,0)</f>
        <v>0</v>
      </c>
      <c r="BH210" s="199">
        <f>IF(N210="sníž. přenesená",J210,0)</f>
        <v>0</v>
      </c>
      <c r="BI210" s="199">
        <f>IF(N210="nulová",J210,0)</f>
        <v>0</v>
      </c>
      <c r="BJ210" s="17" t="s">
        <v>84</v>
      </c>
      <c r="BK210" s="199">
        <f>ROUND(I210*H210,2)</f>
        <v>0</v>
      </c>
      <c r="BL210" s="17" t="s">
        <v>136</v>
      </c>
      <c r="BM210" s="198" t="s">
        <v>355</v>
      </c>
    </row>
    <row r="211" spans="2:51" s="14" customFormat="1" ht="11.25">
      <c r="B211" s="211"/>
      <c r="C211" s="212"/>
      <c r="D211" s="202" t="s">
        <v>149</v>
      </c>
      <c r="E211" s="213" t="s">
        <v>19</v>
      </c>
      <c r="F211" s="214" t="s">
        <v>86</v>
      </c>
      <c r="G211" s="212"/>
      <c r="H211" s="215">
        <v>2</v>
      </c>
      <c r="I211" s="216"/>
      <c r="J211" s="212"/>
      <c r="K211" s="212"/>
      <c r="L211" s="217"/>
      <c r="M211" s="218"/>
      <c r="N211" s="219"/>
      <c r="O211" s="219"/>
      <c r="P211" s="219"/>
      <c r="Q211" s="219"/>
      <c r="R211" s="219"/>
      <c r="S211" s="219"/>
      <c r="T211" s="220"/>
      <c r="AT211" s="221" t="s">
        <v>149</v>
      </c>
      <c r="AU211" s="221" t="s">
        <v>132</v>
      </c>
      <c r="AV211" s="14" t="s">
        <v>86</v>
      </c>
      <c r="AW211" s="14" t="s">
        <v>37</v>
      </c>
      <c r="AX211" s="14" t="s">
        <v>76</v>
      </c>
      <c r="AY211" s="221" t="s">
        <v>117</v>
      </c>
    </row>
    <row r="212" spans="1:65" s="2" customFormat="1" ht="44.25" customHeight="1">
      <c r="A212" s="34"/>
      <c r="B212" s="35"/>
      <c r="C212" s="187" t="s">
        <v>356</v>
      </c>
      <c r="D212" s="187" t="s">
        <v>120</v>
      </c>
      <c r="E212" s="188" t="s">
        <v>357</v>
      </c>
      <c r="F212" s="189" t="s">
        <v>358</v>
      </c>
      <c r="G212" s="190" t="s">
        <v>350</v>
      </c>
      <c r="H212" s="191">
        <v>12</v>
      </c>
      <c r="I212" s="192"/>
      <c r="J212" s="193">
        <f>ROUND(I212*H212,2)</f>
        <v>0</v>
      </c>
      <c r="K212" s="189" t="s">
        <v>124</v>
      </c>
      <c r="L212" s="39"/>
      <c r="M212" s="194" t="s">
        <v>19</v>
      </c>
      <c r="N212" s="195" t="s">
        <v>47</v>
      </c>
      <c r="O212" s="64"/>
      <c r="P212" s="196">
        <f>O212*H212</f>
        <v>0</v>
      </c>
      <c r="Q212" s="196">
        <v>0.0094</v>
      </c>
      <c r="R212" s="196">
        <f>Q212*H212</f>
        <v>0.11280000000000001</v>
      </c>
      <c r="S212" s="196">
        <v>0</v>
      </c>
      <c r="T212" s="197">
        <f>S212*H212</f>
        <v>0</v>
      </c>
      <c r="U212" s="34"/>
      <c r="V212" s="34"/>
      <c r="W212" s="34"/>
      <c r="X212" s="34"/>
      <c r="Y212" s="34"/>
      <c r="Z212" s="34"/>
      <c r="AA212" s="34"/>
      <c r="AB212" s="34"/>
      <c r="AC212" s="34"/>
      <c r="AD212" s="34"/>
      <c r="AE212" s="34"/>
      <c r="AR212" s="198" t="s">
        <v>136</v>
      </c>
      <c r="AT212" s="198" t="s">
        <v>120</v>
      </c>
      <c r="AU212" s="198" t="s">
        <v>132</v>
      </c>
      <c r="AY212" s="17" t="s">
        <v>117</v>
      </c>
      <c r="BE212" s="199">
        <f>IF(N212="základní",J212,0)</f>
        <v>0</v>
      </c>
      <c r="BF212" s="199">
        <f>IF(N212="snížená",J212,0)</f>
        <v>0</v>
      </c>
      <c r="BG212" s="199">
        <f>IF(N212="zákl. přenesená",J212,0)</f>
        <v>0</v>
      </c>
      <c r="BH212" s="199">
        <f>IF(N212="sníž. přenesená",J212,0)</f>
        <v>0</v>
      </c>
      <c r="BI212" s="199">
        <f>IF(N212="nulová",J212,0)</f>
        <v>0</v>
      </c>
      <c r="BJ212" s="17" t="s">
        <v>84</v>
      </c>
      <c r="BK212" s="199">
        <f>ROUND(I212*H212,2)</f>
        <v>0</v>
      </c>
      <c r="BL212" s="17" t="s">
        <v>136</v>
      </c>
      <c r="BM212" s="198" t="s">
        <v>359</v>
      </c>
    </row>
    <row r="213" spans="2:51" s="14" customFormat="1" ht="11.25">
      <c r="B213" s="211"/>
      <c r="C213" s="212"/>
      <c r="D213" s="202" t="s">
        <v>149</v>
      </c>
      <c r="E213" s="213" t="s">
        <v>19</v>
      </c>
      <c r="F213" s="214" t="s">
        <v>182</v>
      </c>
      <c r="G213" s="212"/>
      <c r="H213" s="215">
        <v>12</v>
      </c>
      <c r="I213" s="216"/>
      <c r="J213" s="212"/>
      <c r="K213" s="212"/>
      <c r="L213" s="217"/>
      <c r="M213" s="218"/>
      <c r="N213" s="219"/>
      <c r="O213" s="219"/>
      <c r="P213" s="219"/>
      <c r="Q213" s="219"/>
      <c r="R213" s="219"/>
      <c r="S213" s="219"/>
      <c r="T213" s="220"/>
      <c r="AT213" s="221" t="s">
        <v>149</v>
      </c>
      <c r="AU213" s="221" t="s">
        <v>132</v>
      </c>
      <c r="AV213" s="14" t="s">
        <v>86</v>
      </c>
      <c r="AW213" s="14" t="s">
        <v>37</v>
      </c>
      <c r="AX213" s="14" t="s">
        <v>76</v>
      </c>
      <c r="AY213" s="221" t="s">
        <v>117</v>
      </c>
    </row>
    <row r="214" spans="1:65" s="2" customFormat="1" ht="16.5" customHeight="1">
      <c r="A214" s="34"/>
      <c r="B214" s="35"/>
      <c r="C214" s="187" t="s">
        <v>360</v>
      </c>
      <c r="D214" s="187" t="s">
        <v>120</v>
      </c>
      <c r="E214" s="188" t="s">
        <v>361</v>
      </c>
      <c r="F214" s="189" t="s">
        <v>362</v>
      </c>
      <c r="G214" s="190" t="s">
        <v>192</v>
      </c>
      <c r="H214" s="191">
        <v>0.044</v>
      </c>
      <c r="I214" s="192"/>
      <c r="J214" s="193">
        <f>ROUND(I214*H214,2)</f>
        <v>0</v>
      </c>
      <c r="K214" s="189" t="s">
        <v>19</v>
      </c>
      <c r="L214" s="39"/>
      <c r="M214" s="194" t="s">
        <v>19</v>
      </c>
      <c r="N214" s="195" t="s">
        <v>47</v>
      </c>
      <c r="O214" s="64"/>
      <c r="P214" s="196">
        <f>O214*H214</f>
        <v>0</v>
      </c>
      <c r="Q214" s="196">
        <v>0</v>
      </c>
      <c r="R214" s="196">
        <f>Q214*H214</f>
        <v>0</v>
      </c>
      <c r="S214" s="196">
        <v>0</v>
      </c>
      <c r="T214" s="197">
        <f>S214*H214</f>
        <v>0</v>
      </c>
      <c r="U214" s="34"/>
      <c r="V214" s="34"/>
      <c r="W214" s="34"/>
      <c r="X214" s="34"/>
      <c r="Y214" s="34"/>
      <c r="Z214" s="34"/>
      <c r="AA214" s="34"/>
      <c r="AB214" s="34"/>
      <c r="AC214" s="34"/>
      <c r="AD214" s="34"/>
      <c r="AE214" s="34"/>
      <c r="AR214" s="198" t="s">
        <v>136</v>
      </c>
      <c r="AT214" s="198" t="s">
        <v>120</v>
      </c>
      <c r="AU214" s="198" t="s">
        <v>132</v>
      </c>
      <c r="AY214" s="17" t="s">
        <v>117</v>
      </c>
      <c r="BE214" s="199">
        <f>IF(N214="základní",J214,0)</f>
        <v>0</v>
      </c>
      <c r="BF214" s="199">
        <f>IF(N214="snížená",J214,0)</f>
        <v>0</v>
      </c>
      <c r="BG214" s="199">
        <f>IF(N214="zákl. přenesená",J214,0)</f>
        <v>0</v>
      </c>
      <c r="BH214" s="199">
        <f>IF(N214="sníž. přenesená",J214,0)</f>
        <v>0</v>
      </c>
      <c r="BI214" s="199">
        <f>IF(N214="nulová",J214,0)</f>
        <v>0</v>
      </c>
      <c r="BJ214" s="17" t="s">
        <v>84</v>
      </c>
      <c r="BK214" s="199">
        <f>ROUND(I214*H214,2)</f>
        <v>0</v>
      </c>
      <c r="BL214" s="17" t="s">
        <v>136</v>
      </c>
      <c r="BM214" s="198" t="s">
        <v>363</v>
      </c>
    </row>
    <row r="215" spans="2:51" s="14" customFormat="1" ht="11.25">
      <c r="B215" s="211"/>
      <c r="C215" s="212"/>
      <c r="D215" s="202" t="s">
        <v>149</v>
      </c>
      <c r="E215" s="213" t="s">
        <v>19</v>
      </c>
      <c r="F215" s="214" t="s">
        <v>364</v>
      </c>
      <c r="G215" s="212"/>
      <c r="H215" s="215">
        <v>0.006</v>
      </c>
      <c r="I215" s="216"/>
      <c r="J215" s="212"/>
      <c r="K215" s="212"/>
      <c r="L215" s="217"/>
      <c r="M215" s="218"/>
      <c r="N215" s="219"/>
      <c r="O215" s="219"/>
      <c r="P215" s="219"/>
      <c r="Q215" s="219"/>
      <c r="R215" s="219"/>
      <c r="S215" s="219"/>
      <c r="T215" s="220"/>
      <c r="AT215" s="221" t="s">
        <v>149</v>
      </c>
      <c r="AU215" s="221" t="s">
        <v>132</v>
      </c>
      <c r="AV215" s="14" t="s">
        <v>86</v>
      </c>
      <c r="AW215" s="14" t="s">
        <v>37</v>
      </c>
      <c r="AX215" s="14" t="s">
        <v>76</v>
      </c>
      <c r="AY215" s="221" t="s">
        <v>117</v>
      </c>
    </row>
    <row r="216" spans="2:51" s="14" customFormat="1" ht="11.25">
      <c r="B216" s="211"/>
      <c r="C216" s="212"/>
      <c r="D216" s="202" t="s">
        <v>149</v>
      </c>
      <c r="E216" s="213" t="s">
        <v>19</v>
      </c>
      <c r="F216" s="214" t="s">
        <v>365</v>
      </c>
      <c r="G216" s="212"/>
      <c r="H216" s="215">
        <v>0.038</v>
      </c>
      <c r="I216" s="216"/>
      <c r="J216" s="212"/>
      <c r="K216" s="212"/>
      <c r="L216" s="217"/>
      <c r="M216" s="218"/>
      <c r="N216" s="219"/>
      <c r="O216" s="219"/>
      <c r="P216" s="219"/>
      <c r="Q216" s="219"/>
      <c r="R216" s="219"/>
      <c r="S216" s="219"/>
      <c r="T216" s="220"/>
      <c r="AT216" s="221" t="s">
        <v>149</v>
      </c>
      <c r="AU216" s="221" t="s">
        <v>132</v>
      </c>
      <c r="AV216" s="14" t="s">
        <v>86</v>
      </c>
      <c r="AW216" s="14" t="s">
        <v>37</v>
      </c>
      <c r="AX216" s="14" t="s">
        <v>76</v>
      </c>
      <c r="AY216" s="221" t="s">
        <v>117</v>
      </c>
    </row>
    <row r="217" spans="1:65" s="2" customFormat="1" ht="16.5" customHeight="1">
      <c r="A217" s="34"/>
      <c r="B217" s="35"/>
      <c r="C217" s="187" t="s">
        <v>366</v>
      </c>
      <c r="D217" s="187" t="s">
        <v>120</v>
      </c>
      <c r="E217" s="188" t="s">
        <v>367</v>
      </c>
      <c r="F217" s="189" t="s">
        <v>368</v>
      </c>
      <c r="G217" s="190" t="s">
        <v>192</v>
      </c>
      <c r="H217" s="191">
        <v>0.37</v>
      </c>
      <c r="I217" s="192"/>
      <c r="J217" s="193">
        <f>ROUND(I217*H217,2)</f>
        <v>0</v>
      </c>
      <c r="K217" s="189" t="s">
        <v>19</v>
      </c>
      <c r="L217" s="39"/>
      <c r="M217" s="194" t="s">
        <v>19</v>
      </c>
      <c r="N217" s="195" t="s">
        <v>47</v>
      </c>
      <c r="O217" s="64"/>
      <c r="P217" s="196">
        <f>O217*H217</f>
        <v>0</v>
      </c>
      <c r="Q217" s="196">
        <v>0</v>
      </c>
      <c r="R217" s="196">
        <f>Q217*H217</f>
        <v>0</v>
      </c>
      <c r="S217" s="196">
        <v>0</v>
      </c>
      <c r="T217" s="197">
        <f>S217*H217</f>
        <v>0</v>
      </c>
      <c r="U217" s="34"/>
      <c r="V217" s="34"/>
      <c r="W217" s="34"/>
      <c r="X217" s="34"/>
      <c r="Y217" s="34"/>
      <c r="Z217" s="34"/>
      <c r="AA217" s="34"/>
      <c r="AB217" s="34"/>
      <c r="AC217" s="34"/>
      <c r="AD217" s="34"/>
      <c r="AE217" s="34"/>
      <c r="AR217" s="198" t="s">
        <v>136</v>
      </c>
      <c r="AT217" s="198" t="s">
        <v>120</v>
      </c>
      <c r="AU217" s="198" t="s">
        <v>132</v>
      </c>
      <c r="AY217" s="17" t="s">
        <v>117</v>
      </c>
      <c r="BE217" s="199">
        <f>IF(N217="základní",J217,0)</f>
        <v>0</v>
      </c>
      <c r="BF217" s="199">
        <f>IF(N217="snížená",J217,0)</f>
        <v>0</v>
      </c>
      <c r="BG217" s="199">
        <f>IF(N217="zákl. přenesená",J217,0)</f>
        <v>0</v>
      </c>
      <c r="BH217" s="199">
        <f>IF(N217="sníž. přenesená",J217,0)</f>
        <v>0</v>
      </c>
      <c r="BI217" s="199">
        <f>IF(N217="nulová",J217,0)</f>
        <v>0</v>
      </c>
      <c r="BJ217" s="17" t="s">
        <v>84</v>
      </c>
      <c r="BK217" s="199">
        <f>ROUND(I217*H217,2)</f>
        <v>0</v>
      </c>
      <c r="BL217" s="17" t="s">
        <v>136</v>
      </c>
      <c r="BM217" s="198" t="s">
        <v>369</v>
      </c>
    </row>
    <row r="218" spans="2:51" s="14" customFormat="1" ht="11.25">
      <c r="B218" s="211"/>
      <c r="C218" s="212"/>
      <c r="D218" s="202" t="s">
        <v>149</v>
      </c>
      <c r="E218" s="213" t="s">
        <v>19</v>
      </c>
      <c r="F218" s="214" t="s">
        <v>370</v>
      </c>
      <c r="G218" s="212"/>
      <c r="H218" s="215">
        <v>0.031</v>
      </c>
      <c r="I218" s="216"/>
      <c r="J218" s="212"/>
      <c r="K218" s="212"/>
      <c r="L218" s="217"/>
      <c r="M218" s="218"/>
      <c r="N218" s="219"/>
      <c r="O218" s="219"/>
      <c r="P218" s="219"/>
      <c r="Q218" s="219"/>
      <c r="R218" s="219"/>
      <c r="S218" s="219"/>
      <c r="T218" s="220"/>
      <c r="AT218" s="221" t="s">
        <v>149</v>
      </c>
      <c r="AU218" s="221" t="s">
        <v>132</v>
      </c>
      <c r="AV218" s="14" t="s">
        <v>86</v>
      </c>
      <c r="AW218" s="14" t="s">
        <v>37</v>
      </c>
      <c r="AX218" s="14" t="s">
        <v>76</v>
      </c>
      <c r="AY218" s="221" t="s">
        <v>117</v>
      </c>
    </row>
    <row r="219" spans="2:51" s="14" customFormat="1" ht="11.25">
      <c r="B219" s="211"/>
      <c r="C219" s="212"/>
      <c r="D219" s="202" t="s">
        <v>149</v>
      </c>
      <c r="E219" s="213" t="s">
        <v>19</v>
      </c>
      <c r="F219" s="214" t="s">
        <v>371</v>
      </c>
      <c r="G219" s="212"/>
      <c r="H219" s="215">
        <v>0.339</v>
      </c>
      <c r="I219" s="216"/>
      <c r="J219" s="212"/>
      <c r="K219" s="212"/>
      <c r="L219" s="217"/>
      <c r="M219" s="218"/>
      <c r="N219" s="219"/>
      <c r="O219" s="219"/>
      <c r="P219" s="219"/>
      <c r="Q219" s="219"/>
      <c r="R219" s="219"/>
      <c r="S219" s="219"/>
      <c r="T219" s="220"/>
      <c r="AT219" s="221" t="s">
        <v>149</v>
      </c>
      <c r="AU219" s="221" t="s">
        <v>132</v>
      </c>
      <c r="AV219" s="14" t="s">
        <v>86</v>
      </c>
      <c r="AW219" s="14" t="s">
        <v>37</v>
      </c>
      <c r="AX219" s="14" t="s">
        <v>76</v>
      </c>
      <c r="AY219" s="221" t="s">
        <v>117</v>
      </c>
    </row>
    <row r="220" spans="2:63" s="12" customFormat="1" ht="22.5" customHeight="1">
      <c r="B220" s="171"/>
      <c r="C220" s="172"/>
      <c r="D220" s="173" t="s">
        <v>75</v>
      </c>
      <c r="E220" s="185" t="s">
        <v>116</v>
      </c>
      <c r="F220" s="185" t="s">
        <v>372</v>
      </c>
      <c r="G220" s="172"/>
      <c r="H220" s="172"/>
      <c r="I220" s="175"/>
      <c r="J220" s="186">
        <f>BK220</f>
        <v>0</v>
      </c>
      <c r="K220" s="172"/>
      <c r="L220" s="177"/>
      <c r="M220" s="178"/>
      <c r="N220" s="179"/>
      <c r="O220" s="179"/>
      <c r="P220" s="180">
        <f>P221+P230+P238</f>
        <v>0</v>
      </c>
      <c r="Q220" s="179"/>
      <c r="R220" s="180">
        <f>R221+R230+R238</f>
        <v>0</v>
      </c>
      <c r="S220" s="179"/>
      <c r="T220" s="181">
        <f>T221+T230+T238</f>
        <v>0</v>
      </c>
      <c r="AR220" s="182" t="s">
        <v>84</v>
      </c>
      <c r="AT220" s="183" t="s">
        <v>75</v>
      </c>
      <c r="AU220" s="183" t="s">
        <v>84</v>
      </c>
      <c r="AY220" s="182" t="s">
        <v>117</v>
      </c>
      <c r="BK220" s="184">
        <f>BK221+BK230+BK238</f>
        <v>0</v>
      </c>
    </row>
    <row r="221" spans="2:63" s="12" customFormat="1" ht="20.25" customHeight="1">
      <c r="B221" s="171"/>
      <c r="C221" s="172"/>
      <c r="D221" s="173" t="s">
        <v>75</v>
      </c>
      <c r="E221" s="185" t="s">
        <v>373</v>
      </c>
      <c r="F221" s="185" t="s">
        <v>374</v>
      </c>
      <c r="G221" s="172"/>
      <c r="H221" s="172"/>
      <c r="I221" s="175"/>
      <c r="J221" s="186">
        <f>BK221</f>
        <v>0</v>
      </c>
      <c r="K221" s="172"/>
      <c r="L221" s="177"/>
      <c r="M221" s="178"/>
      <c r="N221" s="179"/>
      <c r="O221" s="179"/>
      <c r="P221" s="180">
        <f>SUM(P222:P229)</f>
        <v>0</v>
      </c>
      <c r="Q221" s="179"/>
      <c r="R221" s="180">
        <f>SUM(R222:R229)</f>
        <v>0</v>
      </c>
      <c r="S221" s="179"/>
      <c r="T221" s="181">
        <f>SUM(T222:T229)</f>
        <v>0</v>
      </c>
      <c r="AR221" s="182" t="s">
        <v>84</v>
      </c>
      <c r="AT221" s="183" t="s">
        <v>75</v>
      </c>
      <c r="AU221" s="183" t="s">
        <v>86</v>
      </c>
      <c r="AY221" s="182" t="s">
        <v>117</v>
      </c>
      <c r="BK221" s="184">
        <f>SUM(BK222:BK229)</f>
        <v>0</v>
      </c>
    </row>
    <row r="222" spans="1:65" s="2" customFormat="1" ht="33" customHeight="1">
      <c r="A222" s="34"/>
      <c r="B222" s="35"/>
      <c r="C222" s="187" t="s">
        <v>375</v>
      </c>
      <c r="D222" s="187" t="s">
        <v>120</v>
      </c>
      <c r="E222" s="188" t="s">
        <v>376</v>
      </c>
      <c r="F222" s="189" t="s">
        <v>377</v>
      </c>
      <c r="G222" s="190" t="s">
        <v>186</v>
      </c>
      <c r="H222" s="191">
        <v>312</v>
      </c>
      <c r="I222" s="192"/>
      <c r="J222" s="193">
        <f>ROUND(I222*H222,2)</f>
        <v>0</v>
      </c>
      <c r="K222" s="189" t="s">
        <v>124</v>
      </c>
      <c r="L222" s="39"/>
      <c r="M222" s="194" t="s">
        <v>19</v>
      </c>
      <c r="N222" s="195" t="s">
        <v>47</v>
      </c>
      <c r="O222" s="64"/>
      <c r="P222" s="196">
        <f>O222*H222</f>
        <v>0</v>
      </c>
      <c r="Q222" s="196">
        <v>0</v>
      </c>
      <c r="R222" s="196">
        <f>Q222*H222</f>
        <v>0</v>
      </c>
      <c r="S222" s="196">
        <v>0</v>
      </c>
      <c r="T222" s="197">
        <f>S222*H222</f>
        <v>0</v>
      </c>
      <c r="U222" s="34"/>
      <c r="V222" s="34"/>
      <c r="W222" s="34"/>
      <c r="X222" s="34"/>
      <c r="Y222" s="34"/>
      <c r="Z222" s="34"/>
      <c r="AA222" s="34"/>
      <c r="AB222" s="34"/>
      <c r="AC222" s="34"/>
      <c r="AD222" s="34"/>
      <c r="AE222" s="34"/>
      <c r="AR222" s="198" t="s">
        <v>136</v>
      </c>
      <c r="AT222" s="198" t="s">
        <v>120</v>
      </c>
      <c r="AU222" s="198" t="s">
        <v>132</v>
      </c>
      <c r="AY222" s="17" t="s">
        <v>117</v>
      </c>
      <c r="BE222" s="199">
        <f>IF(N222="základní",J222,0)</f>
        <v>0</v>
      </c>
      <c r="BF222" s="199">
        <f>IF(N222="snížená",J222,0)</f>
        <v>0</v>
      </c>
      <c r="BG222" s="199">
        <f>IF(N222="zákl. přenesená",J222,0)</f>
        <v>0</v>
      </c>
      <c r="BH222" s="199">
        <f>IF(N222="sníž. přenesená",J222,0)</f>
        <v>0</v>
      </c>
      <c r="BI222" s="199">
        <f>IF(N222="nulová",J222,0)</f>
        <v>0</v>
      </c>
      <c r="BJ222" s="17" t="s">
        <v>84</v>
      </c>
      <c r="BK222" s="199">
        <f>ROUND(I222*H222,2)</f>
        <v>0</v>
      </c>
      <c r="BL222" s="17" t="s">
        <v>136</v>
      </c>
      <c r="BM222" s="198" t="s">
        <v>378</v>
      </c>
    </row>
    <row r="223" spans="2:51" s="14" customFormat="1" ht="11.25">
      <c r="B223" s="211"/>
      <c r="C223" s="212"/>
      <c r="D223" s="202" t="s">
        <v>149</v>
      </c>
      <c r="E223" s="213" t="s">
        <v>19</v>
      </c>
      <c r="F223" s="214" t="s">
        <v>281</v>
      </c>
      <c r="G223" s="212"/>
      <c r="H223" s="215">
        <v>312</v>
      </c>
      <c r="I223" s="216"/>
      <c r="J223" s="212"/>
      <c r="K223" s="212"/>
      <c r="L223" s="217"/>
      <c r="M223" s="218"/>
      <c r="N223" s="219"/>
      <c r="O223" s="219"/>
      <c r="P223" s="219"/>
      <c r="Q223" s="219"/>
      <c r="R223" s="219"/>
      <c r="S223" s="219"/>
      <c r="T223" s="220"/>
      <c r="AT223" s="221" t="s">
        <v>149</v>
      </c>
      <c r="AU223" s="221" t="s">
        <v>132</v>
      </c>
      <c r="AV223" s="14" t="s">
        <v>86</v>
      </c>
      <c r="AW223" s="14" t="s">
        <v>37</v>
      </c>
      <c r="AX223" s="14" t="s">
        <v>76</v>
      </c>
      <c r="AY223" s="221" t="s">
        <v>117</v>
      </c>
    </row>
    <row r="224" spans="1:65" s="2" customFormat="1" ht="33" customHeight="1">
      <c r="A224" s="34"/>
      <c r="B224" s="35"/>
      <c r="C224" s="187" t="s">
        <v>379</v>
      </c>
      <c r="D224" s="187" t="s">
        <v>120</v>
      </c>
      <c r="E224" s="188" t="s">
        <v>380</v>
      </c>
      <c r="F224" s="189" t="s">
        <v>381</v>
      </c>
      <c r="G224" s="190" t="s">
        <v>186</v>
      </c>
      <c r="H224" s="191">
        <v>312</v>
      </c>
      <c r="I224" s="192"/>
      <c r="J224" s="193">
        <f>ROUND(I224*H224,2)</f>
        <v>0</v>
      </c>
      <c r="K224" s="189" t="s">
        <v>124</v>
      </c>
      <c r="L224" s="39"/>
      <c r="M224" s="194" t="s">
        <v>19</v>
      </c>
      <c r="N224" s="195" t="s">
        <v>47</v>
      </c>
      <c r="O224" s="64"/>
      <c r="P224" s="196">
        <f>O224*H224</f>
        <v>0</v>
      </c>
      <c r="Q224" s="196">
        <v>0</v>
      </c>
      <c r="R224" s="196">
        <f>Q224*H224</f>
        <v>0</v>
      </c>
      <c r="S224" s="196">
        <v>0</v>
      </c>
      <c r="T224" s="197">
        <f>S224*H224</f>
        <v>0</v>
      </c>
      <c r="U224" s="34"/>
      <c r="V224" s="34"/>
      <c r="W224" s="34"/>
      <c r="X224" s="34"/>
      <c r="Y224" s="34"/>
      <c r="Z224" s="34"/>
      <c r="AA224" s="34"/>
      <c r="AB224" s="34"/>
      <c r="AC224" s="34"/>
      <c r="AD224" s="34"/>
      <c r="AE224" s="34"/>
      <c r="AR224" s="198" t="s">
        <v>136</v>
      </c>
      <c r="AT224" s="198" t="s">
        <v>120</v>
      </c>
      <c r="AU224" s="198" t="s">
        <v>132</v>
      </c>
      <c r="AY224" s="17" t="s">
        <v>117</v>
      </c>
      <c r="BE224" s="199">
        <f>IF(N224="základní",J224,0)</f>
        <v>0</v>
      </c>
      <c r="BF224" s="199">
        <f>IF(N224="snížená",J224,0)</f>
        <v>0</v>
      </c>
      <c r="BG224" s="199">
        <f>IF(N224="zákl. přenesená",J224,0)</f>
        <v>0</v>
      </c>
      <c r="BH224" s="199">
        <f>IF(N224="sníž. přenesená",J224,0)</f>
        <v>0</v>
      </c>
      <c r="BI224" s="199">
        <f>IF(N224="nulová",J224,0)</f>
        <v>0</v>
      </c>
      <c r="BJ224" s="17" t="s">
        <v>84</v>
      </c>
      <c r="BK224" s="199">
        <f>ROUND(I224*H224,2)</f>
        <v>0</v>
      </c>
      <c r="BL224" s="17" t="s">
        <v>136</v>
      </c>
      <c r="BM224" s="198" t="s">
        <v>382</v>
      </c>
    </row>
    <row r="225" spans="2:51" s="14" customFormat="1" ht="11.25">
      <c r="B225" s="211"/>
      <c r="C225" s="212"/>
      <c r="D225" s="202" t="s">
        <v>149</v>
      </c>
      <c r="E225" s="213" t="s">
        <v>19</v>
      </c>
      <c r="F225" s="214" t="s">
        <v>281</v>
      </c>
      <c r="G225" s="212"/>
      <c r="H225" s="215">
        <v>312</v>
      </c>
      <c r="I225" s="216"/>
      <c r="J225" s="212"/>
      <c r="K225" s="212"/>
      <c r="L225" s="217"/>
      <c r="M225" s="218"/>
      <c r="N225" s="219"/>
      <c r="O225" s="219"/>
      <c r="P225" s="219"/>
      <c r="Q225" s="219"/>
      <c r="R225" s="219"/>
      <c r="S225" s="219"/>
      <c r="T225" s="220"/>
      <c r="AT225" s="221" t="s">
        <v>149</v>
      </c>
      <c r="AU225" s="221" t="s">
        <v>132</v>
      </c>
      <c r="AV225" s="14" t="s">
        <v>86</v>
      </c>
      <c r="AW225" s="14" t="s">
        <v>37</v>
      </c>
      <c r="AX225" s="14" t="s">
        <v>76</v>
      </c>
      <c r="AY225" s="221" t="s">
        <v>117</v>
      </c>
    </row>
    <row r="226" spans="1:65" s="2" customFormat="1" ht="21.75" customHeight="1">
      <c r="A226" s="34"/>
      <c r="B226" s="35"/>
      <c r="C226" s="187" t="s">
        <v>383</v>
      </c>
      <c r="D226" s="187" t="s">
        <v>120</v>
      </c>
      <c r="E226" s="188" t="s">
        <v>384</v>
      </c>
      <c r="F226" s="189" t="s">
        <v>385</v>
      </c>
      <c r="G226" s="190" t="s">
        <v>186</v>
      </c>
      <c r="H226" s="191">
        <v>312</v>
      </c>
      <c r="I226" s="192"/>
      <c r="J226" s="193">
        <f>ROUND(I226*H226,2)</f>
        <v>0</v>
      </c>
      <c r="K226" s="189" t="s">
        <v>124</v>
      </c>
      <c r="L226" s="39"/>
      <c r="M226" s="194" t="s">
        <v>19</v>
      </c>
      <c r="N226" s="195" t="s">
        <v>47</v>
      </c>
      <c r="O226" s="64"/>
      <c r="P226" s="196">
        <f>O226*H226</f>
        <v>0</v>
      </c>
      <c r="Q226" s="196">
        <v>0</v>
      </c>
      <c r="R226" s="196">
        <f>Q226*H226</f>
        <v>0</v>
      </c>
      <c r="S226" s="196">
        <v>0</v>
      </c>
      <c r="T226" s="197">
        <f>S226*H226</f>
        <v>0</v>
      </c>
      <c r="U226" s="34"/>
      <c r="V226" s="34"/>
      <c r="W226" s="34"/>
      <c r="X226" s="34"/>
      <c r="Y226" s="34"/>
      <c r="Z226" s="34"/>
      <c r="AA226" s="34"/>
      <c r="AB226" s="34"/>
      <c r="AC226" s="34"/>
      <c r="AD226" s="34"/>
      <c r="AE226" s="34"/>
      <c r="AR226" s="198" t="s">
        <v>136</v>
      </c>
      <c r="AT226" s="198" t="s">
        <v>120</v>
      </c>
      <c r="AU226" s="198" t="s">
        <v>132</v>
      </c>
      <c r="AY226" s="17" t="s">
        <v>117</v>
      </c>
      <c r="BE226" s="199">
        <f>IF(N226="základní",J226,0)</f>
        <v>0</v>
      </c>
      <c r="BF226" s="199">
        <f>IF(N226="snížená",J226,0)</f>
        <v>0</v>
      </c>
      <c r="BG226" s="199">
        <f>IF(N226="zákl. přenesená",J226,0)</f>
        <v>0</v>
      </c>
      <c r="BH226" s="199">
        <f>IF(N226="sníž. přenesená",J226,0)</f>
        <v>0</v>
      </c>
      <c r="BI226" s="199">
        <f>IF(N226="nulová",J226,0)</f>
        <v>0</v>
      </c>
      <c r="BJ226" s="17" t="s">
        <v>84</v>
      </c>
      <c r="BK226" s="199">
        <f>ROUND(I226*H226,2)</f>
        <v>0</v>
      </c>
      <c r="BL226" s="17" t="s">
        <v>136</v>
      </c>
      <c r="BM226" s="198" t="s">
        <v>386</v>
      </c>
    </row>
    <row r="227" spans="2:51" s="14" customFormat="1" ht="11.25">
      <c r="B227" s="211"/>
      <c r="C227" s="212"/>
      <c r="D227" s="202" t="s">
        <v>149</v>
      </c>
      <c r="E227" s="213" t="s">
        <v>19</v>
      </c>
      <c r="F227" s="214" t="s">
        <v>281</v>
      </c>
      <c r="G227" s="212"/>
      <c r="H227" s="215">
        <v>312</v>
      </c>
      <c r="I227" s="216"/>
      <c r="J227" s="212"/>
      <c r="K227" s="212"/>
      <c r="L227" s="217"/>
      <c r="M227" s="218"/>
      <c r="N227" s="219"/>
      <c r="O227" s="219"/>
      <c r="P227" s="219"/>
      <c r="Q227" s="219"/>
      <c r="R227" s="219"/>
      <c r="S227" s="219"/>
      <c r="T227" s="220"/>
      <c r="AT227" s="221" t="s">
        <v>149</v>
      </c>
      <c r="AU227" s="221" t="s">
        <v>132</v>
      </c>
      <c r="AV227" s="14" t="s">
        <v>86</v>
      </c>
      <c r="AW227" s="14" t="s">
        <v>37</v>
      </c>
      <c r="AX227" s="14" t="s">
        <v>76</v>
      </c>
      <c r="AY227" s="221" t="s">
        <v>117</v>
      </c>
    </row>
    <row r="228" spans="1:65" s="2" customFormat="1" ht="33" customHeight="1">
      <c r="A228" s="34"/>
      <c r="B228" s="35"/>
      <c r="C228" s="187" t="s">
        <v>387</v>
      </c>
      <c r="D228" s="187" t="s">
        <v>120</v>
      </c>
      <c r="E228" s="188" t="s">
        <v>388</v>
      </c>
      <c r="F228" s="189" t="s">
        <v>389</v>
      </c>
      <c r="G228" s="190" t="s">
        <v>186</v>
      </c>
      <c r="H228" s="191">
        <v>312</v>
      </c>
      <c r="I228" s="192"/>
      <c r="J228" s="193">
        <f>ROUND(I228*H228,2)</f>
        <v>0</v>
      </c>
      <c r="K228" s="189" t="s">
        <v>124</v>
      </c>
      <c r="L228" s="39"/>
      <c r="M228" s="194" t="s">
        <v>19</v>
      </c>
      <c r="N228" s="195" t="s">
        <v>47</v>
      </c>
      <c r="O228" s="64"/>
      <c r="P228" s="196">
        <f>O228*H228</f>
        <v>0</v>
      </c>
      <c r="Q228" s="196">
        <v>0</v>
      </c>
      <c r="R228" s="196">
        <f>Q228*H228</f>
        <v>0</v>
      </c>
      <c r="S228" s="196">
        <v>0</v>
      </c>
      <c r="T228" s="197">
        <f>S228*H228</f>
        <v>0</v>
      </c>
      <c r="U228" s="34"/>
      <c r="V228" s="34"/>
      <c r="W228" s="34"/>
      <c r="X228" s="34"/>
      <c r="Y228" s="34"/>
      <c r="Z228" s="34"/>
      <c r="AA228" s="34"/>
      <c r="AB228" s="34"/>
      <c r="AC228" s="34"/>
      <c r="AD228" s="34"/>
      <c r="AE228" s="34"/>
      <c r="AR228" s="198" t="s">
        <v>136</v>
      </c>
      <c r="AT228" s="198" t="s">
        <v>120</v>
      </c>
      <c r="AU228" s="198" t="s">
        <v>132</v>
      </c>
      <c r="AY228" s="17" t="s">
        <v>117</v>
      </c>
      <c r="BE228" s="199">
        <f>IF(N228="základní",J228,0)</f>
        <v>0</v>
      </c>
      <c r="BF228" s="199">
        <f>IF(N228="snížená",J228,0)</f>
        <v>0</v>
      </c>
      <c r="BG228" s="199">
        <f>IF(N228="zákl. přenesená",J228,0)</f>
        <v>0</v>
      </c>
      <c r="BH228" s="199">
        <f>IF(N228="sníž. přenesená",J228,0)</f>
        <v>0</v>
      </c>
      <c r="BI228" s="199">
        <f>IF(N228="nulová",J228,0)</f>
        <v>0</v>
      </c>
      <c r="BJ228" s="17" t="s">
        <v>84</v>
      </c>
      <c r="BK228" s="199">
        <f>ROUND(I228*H228,2)</f>
        <v>0</v>
      </c>
      <c r="BL228" s="17" t="s">
        <v>136</v>
      </c>
      <c r="BM228" s="198" t="s">
        <v>390</v>
      </c>
    </row>
    <row r="229" spans="2:51" s="14" customFormat="1" ht="11.25">
      <c r="B229" s="211"/>
      <c r="C229" s="212"/>
      <c r="D229" s="202" t="s">
        <v>149</v>
      </c>
      <c r="E229" s="213" t="s">
        <v>19</v>
      </c>
      <c r="F229" s="214" t="s">
        <v>281</v>
      </c>
      <c r="G229" s="212"/>
      <c r="H229" s="215">
        <v>312</v>
      </c>
      <c r="I229" s="216"/>
      <c r="J229" s="212"/>
      <c r="K229" s="212"/>
      <c r="L229" s="217"/>
      <c r="M229" s="218"/>
      <c r="N229" s="219"/>
      <c r="O229" s="219"/>
      <c r="P229" s="219"/>
      <c r="Q229" s="219"/>
      <c r="R229" s="219"/>
      <c r="S229" s="219"/>
      <c r="T229" s="220"/>
      <c r="AT229" s="221" t="s">
        <v>149</v>
      </c>
      <c r="AU229" s="221" t="s">
        <v>132</v>
      </c>
      <c r="AV229" s="14" t="s">
        <v>86</v>
      </c>
      <c r="AW229" s="14" t="s">
        <v>37</v>
      </c>
      <c r="AX229" s="14" t="s">
        <v>76</v>
      </c>
      <c r="AY229" s="221" t="s">
        <v>117</v>
      </c>
    </row>
    <row r="230" spans="2:63" s="12" customFormat="1" ht="20.25" customHeight="1">
      <c r="B230" s="171"/>
      <c r="C230" s="172"/>
      <c r="D230" s="173" t="s">
        <v>75</v>
      </c>
      <c r="E230" s="185" t="s">
        <v>391</v>
      </c>
      <c r="F230" s="185" t="s">
        <v>392</v>
      </c>
      <c r="G230" s="172"/>
      <c r="H230" s="172"/>
      <c r="I230" s="175"/>
      <c r="J230" s="186">
        <f>BK230</f>
        <v>0</v>
      </c>
      <c r="K230" s="172"/>
      <c r="L230" s="177"/>
      <c r="M230" s="178"/>
      <c r="N230" s="179"/>
      <c r="O230" s="179"/>
      <c r="P230" s="180">
        <f>SUM(P231:P237)</f>
        <v>0</v>
      </c>
      <c r="Q230" s="179"/>
      <c r="R230" s="180">
        <f>SUM(R231:R237)</f>
        <v>0</v>
      </c>
      <c r="S230" s="179"/>
      <c r="T230" s="181">
        <f>SUM(T231:T237)</f>
        <v>0</v>
      </c>
      <c r="AR230" s="182" t="s">
        <v>84</v>
      </c>
      <c r="AT230" s="183" t="s">
        <v>75</v>
      </c>
      <c r="AU230" s="183" t="s">
        <v>86</v>
      </c>
      <c r="AY230" s="182" t="s">
        <v>117</v>
      </c>
      <c r="BK230" s="184">
        <f>SUM(BK231:BK237)</f>
        <v>0</v>
      </c>
    </row>
    <row r="231" spans="1:65" s="2" customFormat="1" ht="44.25" customHeight="1">
      <c r="A231" s="34"/>
      <c r="B231" s="35"/>
      <c r="C231" s="187" t="s">
        <v>393</v>
      </c>
      <c r="D231" s="187" t="s">
        <v>120</v>
      </c>
      <c r="E231" s="188" t="s">
        <v>394</v>
      </c>
      <c r="F231" s="189" t="s">
        <v>395</v>
      </c>
      <c r="G231" s="190" t="s">
        <v>186</v>
      </c>
      <c r="H231" s="191">
        <v>312</v>
      </c>
      <c r="I231" s="192"/>
      <c r="J231" s="193">
        <f>ROUND(I231*H231,2)</f>
        <v>0</v>
      </c>
      <c r="K231" s="189" t="s">
        <v>19</v>
      </c>
      <c r="L231" s="39"/>
      <c r="M231" s="194" t="s">
        <v>19</v>
      </c>
      <c r="N231" s="195" t="s">
        <v>47</v>
      </c>
      <c r="O231" s="64"/>
      <c r="P231" s="196">
        <f>O231*H231</f>
        <v>0</v>
      </c>
      <c r="Q231" s="196">
        <v>0</v>
      </c>
      <c r="R231" s="196">
        <f>Q231*H231</f>
        <v>0</v>
      </c>
      <c r="S231" s="196">
        <v>0</v>
      </c>
      <c r="T231" s="197">
        <f>S231*H231</f>
        <v>0</v>
      </c>
      <c r="U231" s="34"/>
      <c r="V231" s="34"/>
      <c r="W231" s="34"/>
      <c r="X231" s="34"/>
      <c r="Y231" s="34"/>
      <c r="Z231" s="34"/>
      <c r="AA231" s="34"/>
      <c r="AB231" s="34"/>
      <c r="AC231" s="34"/>
      <c r="AD231" s="34"/>
      <c r="AE231" s="34"/>
      <c r="AR231" s="198" t="s">
        <v>136</v>
      </c>
      <c r="AT231" s="198" t="s">
        <v>120</v>
      </c>
      <c r="AU231" s="198" t="s">
        <v>132</v>
      </c>
      <c r="AY231" s="17" t="s">
        <v>117</v>
      </c>
      <c r="BE231" s="199">
        <f>IF(N231="základní",J231,0)</f>
        <v>0</v>
      </c>
      <c r="BF231" s="199">
        <f>IF(N231="snížená",J231,0)</f>
        <v>0</v>
      </c>
      <c r="BG231" s="199">
        <f>IF(N231="zákl. přenesená",J231,0)</f>
        <v>0</v>
      </c>
      <c r="BH231" s="199">
        <f>IF(N231="sníž. přenesená",J231,0)</f>
        <v>0</v>
      </c>
      <c r="BI231" s="199">
        <f>IF(N231="nulová",J231,0)</f>
        <v>0</v>
      </c>
      <c r="BJ231" s="17" t="s">
        <v>84</v>
      </c>
      <c r="BK231" s="199">
        <f>ROUND(I231*H231,2)</f>
        <v>0</v>
      </c>
      <c r="BL231" s="17" t="s">
        <v>136</v>
      </c>
      <c r="BM231" s="198" t="s">
        <v>396</v>
      </c>
    </row>
    <row r="232" spans="2:51" s="14" customFormat="1" ht="11.25">
      <c r="B232" s="211"/>
      <c r="C232" s="212"/>
      <c r="D232" s="202" t="s">
        <v>149</v>
      </c>
      <c r="E232" s="213" t="s">
        <v>19</v>
      </c>
      <c r="F232" s="214" t="s">
        <v>281</v>
      </c>
      <c r="G232" s="212"/>
      <c r="H232" s="215">
        <v>312</v>
      </c>
      <c r="I232" s="216"/>
      <c r="J232" s="212"/>
      <c r="K232" s="212"/>
      <c r="L232" s="217"/>
      <c r="M232" s="218"/>
      <c r="N232" s="219"/>
      <c r="O232" s="219"/>
      <c r="P232" s="219"/>
      <c r="Q232" s="219"/>
      <c r="R232" s="219"/>
      <c r="S232" s="219"/>
      <c r="T232" s="220"/>
      <c r="AT232" s="221" t="s">
        <v>149</v>
      </c>
      <c r="AU232" s="221" t="s">
        <v>132</v>
      </c>
      <c r="AV232" s="14" t="s">
        <v>86</v>
      </c>
      <c r="AW232" s="14" t="s">
        <v>37</v>
      </c>
      <c r="AX232" s="14" t="s">
        <v>76</v>
      </c>
      <c r="AY232" s="221" t="s">
        <v>117</v>
      </c>
    </row>
    <row r="233" spans="1:65" s="2" customFormat="1" ht="16.5" customHeight="1">
      <c r="A233" s="34"/>
      <c r="B233" s="35"/>
      <c r="C233" s="187" t="s">
        <v>397</v>
      </c>
      <c r="D233" s="187" t="s">
        <v>120</v>
      </c>
      <c r="E233" s="188" t="s">
        <v>398</v>
      </c>
      <c r="F233" s="189" t="s">
        <v>399</v>
      </c>
      <c r="G233" s="190" t="s">
        <v>318</v>
      </c>
      <c r="H233" s="191">
        <v>111.8</v>
      </c>
      <c r="I233" s="192"/>
      <c r="J233" s="193">
        <f>ROUND(I233*H233,2)</f>
        <v>0</v>
      </c>
      <c r="K233" s="189" t="s">
        <v>19</v>
      </c>
      <c r="L233" s="39"/>
      <c r="M233" s="194" t="s">
        <v>19</v>
      </c>
      <c r="N233" s="195" t="s">
        <v>47</v>
      </c>
      <c r="O233" s="64"/>
      <c r="P233" s="196">
        <f>O233*H233</f>
        <v>0</v>
      </c>
      <c r="Q233" s="196">
        <v>0</v>
      </c>
      <c r="R233" s="196">
        <f>Q233*H233</f>
        <v>0</v>
      </c>
      <c r="S233" s="196">
        <v>0</v>
      </c>
      <c r="T233" s="197">
        <f>S233*H233</f>
        <v>0</v>
      </c>
      <c r="U233" s="34"/>
      <c r="V233" s="34"/>
      <c r="W233" s="34"/>
      <c r="X233" s="34"/>
      <c r="Y233" s="34"/>
      <c r="Z233" s="34"/>
      <c r="AA233" s="34"/>
      <c r="AB233" s="34"/>
      <c r="AC233" s="34"/>
      <c r="AD233" s="34"/>
      <c r="AE233" s="34"/>
      <c r="AR233" s="198" t="s">
        <v>136</v>
      </c>
      <c r="AT233" s="198" t="s">
        <v>120</v>
      </c>
      <c r="AU233" s="198" t="s">
        <v>132</v>
      </c>
      <c r="AY233" s="17" t="s">
        <v>117</v>
      </c>
      <c r="BE233" s="199">
        <f>IF(N233="základní",J233,0)</f>
        <v>0</v>
      </c>
      <c r="BF233" s="199">
        <f>IF(N233="snížená",J233,0)</f>
        <v>0</v>
      </c>
      <c r="BG233" s="199">
        <f>IF(N233="zákl. přenesená",J233,0)</f>
        <v>0</v>
      </c>
      <c r="BH233" s="199">
        <f>IF(N233="sníž. přenesená",J233,0)</f>
        <v>0</v>
      </c>
      <c r="BI233" s="199">
        <f>IF(N233="nulová",J233,0)</f>
        <v>0</v>
      </c>
      <c r="BJ233" s="17" t="s">
        <v>84</v>
      </c>
      <c r="BK233" s="199">
        <f>ROUND(I233*H233,2)</f>
        <v>0</v>
      </c>
      <c r="BL233" s="17" t="s">
        <v>136</v>
      </c>
      <c r="BM233" s="198" t="s">
        <v>400</v>
      </c>
    </row>
    <row r="234" spans="2:51" s="13" customFormat="1" ht="11.25">
      <c r="B234" s="200"/>
      <c r="C234" s="201"/>
      <c r="D234" s="202" t="s">
        <v>149</v>
      </c>
      <c r="E234" s="203" t="s">
        <v>19</v>
      </c>
      <c r="F234" s="204" t="s">
        <v>401</v>
      </c>
      <c r="G234" s="201"/>
      <c r="H234" s="203" t="s">
        <v>19</v>
      </c>
      <c r="I234" s="205"/>
      <c r="J234" s="201"/>
      <c r="K234" s="201"/>
      <c r="L234" s="206"/>
      <c r="M234" s="207"/>
      <c r="N234" s="208"/>
      <c r="O234" s="208"/>
      <c r="P234" s="208"/>
      <c r="Q234" s="208"/>
      <c r="R234" s="208"/>
      <c r="S234" s="208"/>
      <c r="T234" s="209"/>
      <c r="AT234" s="210" t="s">
        <v>149</v>
      </c>
      <c r="AU234" s="210" t="s">
        <v>132</v>
      </c>
      <c r="AV234" s="13" t="s">
        <v>84</v>
      </c>
      <c r="AW234" s="13" t="s">
        <v>37</v>
      </c>
      <c r="AX234" s="13" t="s">
        <v>76</v>
      </c>
      <c r="AY234" s="210" t="s">
        <v>117</v>
      </c>
    </row>
    <row r="235" spans="2:51" s="14" customFormat="1" ht="11.25">
      <c r="B235" s="211"/>
      <c r="C235" s="212"/>
      <c r="D235" s="202" t="s">
        <v>149</v>
      </c>
      <c r="E235" s="213" t="s">
        <v>19</v>
      </c>
      <c r="F235" s="214" t="s">
        <v>402</v>
      </c>
      <c r="G235" s="212"/>
      <c r="H235" s="215">
        <v>81</v>
      </c>
      <c r="I235" s="216"/>
      <c r="J235" s="212"/>
      <c r="K235" s="212"/>
      <c r="L235" s="217"/>
      <c r="M235" s="218"/>
      <c r="N235" s="219"/>
      <c r="O235" s="219"/>
      <c r="P235" s="219"/>
      <c r="Q235" s="219"/>
      <c r="R235" s="219"/>
      <c r="S235" s="219"/>
      <c r="T235" s="220"/>
      <c r="AT235" s="221" t="s">
        <v>149</v>
      </c>
      <c r="AU235" s="221" t="s">
        <v>132</v>
      </c>
      <c r="AV235" s="14" t="s">
        <v>86</v>
      </c>
      <c r="AW235" s="14" t="s">
        <v>37</v>
      </c>
      <c r="AX235" s="14" t="s">
        <v>76</v>
      </c>
      <c r="AY235" s="221" t="s">
        <v>117</v>
      </c>
    </row>
    <row r="236" spans="2:51" s="13" customFormat="1" ht="11.25">
      <c r="B236" s="200"/>
      <c r="C236" s="201"/>
      <c r="D236" s="202" t="s">
        <v>149</v>
      </c>
      <c r="E236" s="203" t="s">
        <v>19</v>
      </c>
      <c r="F236" s="204" t="s">
        <v>403</v>
      </c>
      <c r="G236" s="201"/>
      <c r="H236" s="203" t="s">
        <v>19</v>
      </c>
      <c r="I236" s="205"/>
      <c r="J236" s="201"/>
      <c r="K236" s="201"/>
      <c r="L236" s="206"/>
      <c r="M236" s="207"/>
      <c r="N236" s="208"/>
      <c r="O236" s="208"/>
      <c r="P236" s="208"/>
      <c r="Q236" s="208"/>
      <c r="R236" s="208"/>
      <c r="S236" s="208"/>
      <c r="T236" s="209"/>
      <c r="AT236" s="210" t="s">
        <v>149</v>
      </c>
      <c r="AU236" s="210" t="s">
        <v>132</v>
      </c>
      <c r="AV236" s="13" t="s">
        <v>84</v>
      </c>
      <c r="AW236" s="13" t="s">
        <v>37</v>
      </c>
      <c r="AX236" s="13" t="s">
        <v>76</v>
      </c>
      <c r="AY236" s="210" t="s">
        <v>117</v>
      </c>
    </row>
    <row r="237" spans="2:51" s="14" customFormat="1" ht="11.25">
      <c r="B237" s="211"/>
      <c r="C237" s="212"/>
      <c r="D237" s="202" t="s">
        <v>149</v>
      </c>
      <c r="E237" s="213" t="s">
        <v>19</v>
      </c>
      <c r="F237" s="214" t="s">
        <v>404</v>
      </c>
      <c r="G237" s="212"/>
      <c r="H237" s="215">
        <v>30.8</v>
      </c>
      <c r="I237" s="216"/>
      <c r="J237" s="212"/>
      <c r="K237" s="212"/>
      <c r="L237" s="217"/>
      <c r="M237" s="218"/>
      <c r="N237" s="219"/>
      <c r="O237" s="219"/>
      <c r="P237" s="219"/>
      <c r="Q237" s="219"/>
      <c r="R237" s="219"/>
      <c r="S237" s="219"/>
      <c r="T237" s="220"/>
      <c r="AT237" s="221" t="s">
        <v>149</v>
      </c>
      <c r="AU237" s="221" t="s">
        <v>132</v>
      </c>
      <c r="AV237" s="14" t="s">
        <v>86</v>
      </c>
      <c r="AW237" s="14" t="s">
        <v>37</v>
      </c>
      <c r="AX237" s="14" t="s">
        <v>76</v>
      </c>
      <c r="AY237" s="221" t="s">
        <v>117</v>
      </c>
    </row>
    <row r="238" spans="2:63" s="12" customFormat="1" ht="20.25" customHeight="1">
      <c r="B238" s="171"/>
      <c r="C238" s="172"/>
      <c r="D238" s="173" t="s">
        <v>75</v>
      </c>
      <c r="E238" s="185" t="s">
        <v>405</v>
      </c>
      <c r="F238" s="185" t="s">
        <v>406</v>
      </c>
      <c r="G238" s="172"/>
      <c r="H238" s="172"/>
      <c r="I238" s="175"/>
      <c r="J238" s="186">
        <f>BK238</f>
        <v>0</v>
      </c>
      <c r="K238" s="172"/>
      <c r="L238" s="177"/>
      <c r="M238" s="178"/>
      <c r="N238" s="179"/>
      <c r="O238" s="179"/>
      <c r="P238" s="180">
        <f>P239</f>
        <v>0</v>
      </c>
      <c r="Q238" s="179"/>
      <c r="R238" s="180">
        <f>R239</f>
        <v>0</v>
      </c>
      <c r="S238" s="179"/>
      <c r="T238" s="181">
        <f>T239</f>
        <v>0</v>
      </c>
      <c r="AR238" s="182" t="s">
        <v>84</v>
      </c>
      <c r="AT238" s="183" t="s">
        <v>75</v>
      </c>
      <c r="AU238" s="183" t="s">
        <v>86</v>
      </c>
      <c r="AY238" s="182" t="s">
        <v>117</v>
      </c>
      <c r="BK238" s="184">
        <f>BK239</f>
        <v>0</v>
      </c>
    </row>
    <row r="239" spans="1:65" s="2" customFormat="1" ht="33" customHeight="1">
      <c r="A239" s="34"/>
      <c r="B239" s="35"/>
      <c r="C239" s="187" t="s">
        <v>407</v>
      </c>
      <c r="D239" s="187" t="s">
        <v>120</v>
      </c>
      <c r="E239" s="188" t="s">
        <v>408</v>
      </c>
      <c r="F239" s="189" t="s">
        <v>409</v>
      </c>
      <c r="G239" s="190" t="s">
        <v>410</v>
      </c>
      <c r="H239" s="191">
        <v>1</v>
      </c>
      <c r="I239" s="192"/>
      <c r="J239" s="193">
        <f>ROUND(I239*H239,2)</f>
        <v>0</v>
      </c>
      <c r="K239" s="189" t="s">
        <v>19</v>
      </c>
      <c r="L239" s="39"/>
      <c r="M239" s="194" t="s">
        <v>19</v>
      </c>
      <c r="N239" s="195" t="s">
        <v>47</v>
      </c>
      <c r="O239" s="64"/>
      <c r="P239" s="196">
        <f>O239*H239</f>
        <v>0</v>
      </c>
      <c r="Q239" s="196">
        <v>0</v>
      </c>
      <c r="R239" s="196">
        <f>Q239*H239</f>
        <v>0</v>
      </c>
      <c r="S239" s="196">
        <v>0</v>
      </c>
      <c r="T239" s="197">
        <f>S239*H239</f>
        <v>0</v>
      </c>
      <c r="U239" s="34"/>
      <c r="V239" s="34"/>
      <c r="W239" s="34"/>
      <c r="X239" s="34"/>
      <c r="Y239" s="34"/>
      <c r="Z239" s="34"/>
      <c r="AA239" s="34"/>
      <c r="AB239" s="34"/>
      <c r="AC239" s="34"/>
      <c r="AD239" s="34"/>
      <c r="AE239" s="34"/>
      <c r="AR239" s="198" t="s">
        <v>136</v>
      </c>
      <c r="AT239" s="198" t="s">
        <v>120</v>
      </c>
      <c r="AU239" s="198" t="s">
        <v>132</v>
      </c>
      <c r="AY239" s="17" t="s">
        <v>117</v>
      </c>
      <c r="BE239" s="199">
        <f>IF(N239="základní",J239,0)</f>
        <v>0</v>
      </c>
      <c r="BF239" s="199">
        <f>IF(N239="snížená",J239,0)</f>
        <v>0</v>
      </c>
      <c r="BG239" s="199">
        <f>IF(N239="zákl. přenesená",J239,0)</f>
        <v>0</v>
      </c>
      <c r="BH239" s="199">
        <f>IF(N239="sníž. přenesená",J239,0)</f>
        <v>0</v>
      </c>
      <c r="BI239" s="199">
        <f>IF(N239="nulová",J239,0)</f>
        <v>0</v>
      </c>
      <c r="BJ239" s="17" t="s">
        <v>84</v>
      </c>
      <c r="BK239" s="199">
        <f>ROUND(I239*H239,2)</f>
        <v>0</v>
      </c>
      <c r="BL239" s="17" t="s">
        <v>136</v>
      </c>
      <c r="BM239" s="198" t="s">
        <v>411</v>
      </c>
    </row>
    <row r="240" spans="2:63" s="12" customFormat="1" ht="22.5" customHeight="1">
      <c r="B240" s="171"/>
      <c r="C240" s="172"/>
      <c r="D240" s="173" t="s">
        <v>75</v>
      </c>
      <c r="E240" s="185" t="s">
        <v>234</v>
      </c>
      <c r="F240" s="185" t="s">
        <v>412</v>
      </c>
      <c r="G240" s="172"/>
      <c r="H240" s="172"/>
      <c r="I240" s="175"/>
      <c r="J240" s="186">
        <f>BK240</f>
        <v>0</v>
      </c>
      <c r="K240" s="172"/>
      <c r="L240" s="177"/>
      <c r="M240" s="178"/>
      <c r="N240" s="179"/>
      <c r="O240" s="179"/>
      <c r="P240" s="180">
        <f>P241</f>
        <v>0</v>
      </c>
      <c r="Q240" s="179"/>
      <c r="R240" s="180">
        <f>R241</f>
        <v>9.67197</v>
      </c>
      <c r="S240" s="179"/>
      <c r="T240" s="181">
        <f>T241</f>
        <v>0</v>
      </c>
      <c r="AR240" s="182" t="s">
        <v>84</v>
      </c>
      <c r="AT240" s="183" t="s">
        <v>75</v>
      </c>
      <c r="AU240" s="183" t="s">
        <v>84</v>
      </c>
      <c r="AY240" s="182" t="s">
        <v>117</v>
      </c>
      <c r="BK240" s="184">
        <f>BK241</f>
        <v>0</v>
      </c>
    </row>
    <row r="241" spans="2:63" s="12" customFormat="1" ht="20.25" customHeight="1">
      <c r="B241" s="171"/>
      <c r="C241" s="172"/>
      <c r="D241" s="173" t="s">
        <v>75</v>
      </c>
      <c r="E241" s="185" t="s">
        <v>413</v>
      </c>
      <c r="F241" s="185" t="s">
        <v>414</v>
      </c>
      <c r="G241" s="172"/>
      <c r="H241" s="172"/>
      <c r="I241" s="175"/>
      <c r="J241" s="186">
        <f>BK241</f>
        <v>0</v>
      </c>
      <c r="K241" s="172"/>
      <c r="L241" s="177"/>
      <c r="M241" s="178"/>
      <c r="N241" s="179"/>
      <c r="O241" s="179"/>
      <c r="P241" s="180">
        <f>SUM(P242:P247)</f>
        <v>0</v>
      </c>
      <c r="Q241" s="179"/>
      <c r="R241" s="180">
        <f>SUM(R242:R247)</f>
        <v>9.67197</v>
      </c>
      <c r="S241" s="179"/>
      <c r="T241" s="181">
        <f>SUM(T242:T247)</f>
        <v>0</v>
      </c>
      <c r="AR241" s="182" t="s">
        <v>84</v>
      </c>
      <c r="AT241" s="183" t="s">
        <v>75</v>
      </c>
      <c r="AU241" s="183" t="s">
        <v>86</v>
      </c>
      <c r="AY241" s="182" t="s">
        <v>117</v>
      </c>
      <c r="BK241" s="184">
        <f>SUM(BK242:BK247)</f>
        <v>0</v>
      </c>
    </row>
    <row r="242" spans="1:65" s="2" customFormat="1" ht="33" customHeight="1">
      <c r="A242" s="34"/>
      <c r="B242" s="35"/>
      <c r="C242" s="187" t="s">
        <v>415</v>
      </c>
      <c r="D242" s="187" t="s">
        <v>120</v>
      </c>
      <c r="E242" s="188" t="s">
        <v>416</v>
      </c>
      <c r="F242" s="189" t="s">
        <v>417</v>
      </c>
      <c r="G242" s="190" t="s">
        <v>318</v>
      </c>
      <c r="H242" s="191">
        <v>74.2</v>
      </c>
      <c r="I242" s="192"/>
      <c r="J242" s="193">
        <f>ROUND(I242*H242,2)</f>
        <v>0</v>
      </c>
      <c r="K242" s="189" t="s">
        <v>124</v>
      </c>
      <c r="L242" s="39"/>
      <c r="M242" s="194" t="s">
        <v>19</v>
      </c>
      <c r="N242" s="195" t="s">
        <v>47</v>
      </c>
      <c r="O242" s="64"/>
      <c r="P242" s="196">
        <f>O242*H242</f>
        <v>0</v>
      </c>
      <c r="Q242" s="196">
        <v>0.10095</v>
      </c>
      <c r="R242" s="196">
        <f>Q242*H242</f>
        <v>7.49049</v>
      </c>
      <c r="S242" s="196">
        <v>0</v>
      </c>
      <c r="T242" s="197">
        <f>S242*H242</f>
        <v>0</v>
      </c>
      <c r="U242" s="34"/>
      <c r="V242" s="34"/>
      <c r="W242" s="34"/>
      <c r="X242" s="34"/>
      <c r="Y242" s="34"/>
      <c r="Z242" s="34"/>
      <c r="AA242" s="34"/>
      <c r="AB242" s="34"/>
      <c r="AC242" s="34"/>
      <c r="AD242" s="34"/>
      <c r="AE242" s="34"/>
      <c r="AR242" s="198" t="s">
        <v>136</v>
      </c>
      <c r="AT242" s="198" t="s">
        <v>120</v>
      </c>
      <c r="AU242" s="198" t="s">
        <v>132</v>
      </c>
      <c r="AY242" s="17" t="s">
        <v>117</v>
      </c>
      <c r="BE242" s="199">
        <f>IF(N242="základní",J242,0)</f>
        <v>0</v>
      </c>
      <c r="BF242" s="199">
        <f>IF(N242="snížená",J242,0)</f>
        <v>0</v>
      </c>
      <c r="BG242" s="199">
        <f>IF(N242="zákl. přenesená",J242,0)</f>
        <v>0</v>
      </c>
      <c r="BH242" s="199">
        <f>IF(N242="sníž. přenesená",J242,0)</f>
        <v>0</v>
      </c>
      <c r="BI242" s="199">
        <f>IF(N242="nulová",J242,0)</f>
        <v>0</v>
      </c>
      <c r="BJ242" s="17" t="s">
        <v>84</v>
      </c>
      <c r="BK242" s="199">
        <f>ROUND(I242*H242,2)</f>
        <v>0</v>
      </c>
      <c r="BL242" s="17" t="s">
        <v>136</v>
      </c>
      <c r="BM242" s="198" t="s">
        <v>418</v>
      </c>
    </row>
    <row r="243" spans="2:51" s="14" customFormat="1" ht="11.25">
      <c r="B243" s="211"/>
      <c r="C243" s="212"/>
      <c r="D243" s="202" t="s">
        <v>149</v>
      </c>
      <c r="E243" s="213" t="s">
        <v>19</v>
      </c>
      <c r="F243" s="214" t="s">
        <v>419</v>
      </c>
      <c r="G243" s="212"/>
      <c r="H243" s="215">
        <v>74.2</v>
      </c>
      <c r="I243" s="216"/>
      <c r="J243" s="212"/>
      <c r="K243" s="212"/>
      <c r="L243" s="217"/>
      <c r="M243" s="218"/>
      <c r="N243" s="219"/>
      <c r="O243" s="219"/>
      <c r="P243" s="219"/>
      <c r="Q243" s="219"/>
      <c r="R243" s="219"/>
      <c r="S243" s="219"/>
      <c r="T243" s="220"/>
      <c r="AT243" s="221" t="s">
        <v>149</v>
      </c>
      <c r="AU243" s="221" t="s">
        <v>132</v>
      </c>
      <c r="AV243" s="14" t="s">
        <v>86</v>
      </c>
      <c r="AW243" s="14" t="s">
        <v>37</v>
      </c>
      <c r="AX243" s="14" t="s">
        <v>76</v>
      </c>
      <c r="AY243" s="221" t="s">
        <v>117</v>
      </c>
    </row>
    <row r="244" spans="1:65" s="2" customFormat="1" ht="16.5" customHeight="1">
      <c r="A244" s="34"/>
      <c r="B244" s="35"/>
      <c r="C244" s="227" t="s">
        <v>420</v>
      </c>
      <c r="D244" s="227" t="s">
        <v>270</v>
      </c>
      <c r="E244" s="228" t="s">
        <v>421</v>
      </c>
      <c r="F244" s="229" t="s">
        <v>422</v>
      </c>
      <c r="G244" s="230" t="s">
        <v>318</v>
      </c>
      <c r="H244" s="231">
        <v>77.91</v>
      </c>
      <c r="I244" s="232"/>
      <c r="J244" s="233">
        <f>ROUND(I244*H244,2)</f>
        <v>0</v>
      </c>
      <c r="K244" s="229" t="s">
        <v>124</v>
      </c>
      <c r="L244" s="234"/>
      <c r="M244" s="235" t="s">
        <v>19</v>
      </c>
      <c r="N244" s="236" t="s">
        <v>47</v>
      </c>
      <c r="O244" s="64"/>
      <c r="P244" s="196">
        <f>O244*H244</f>
        <v>0</v>
      </c>
      <c r="Q244" s="196">
        <v>0.028</v>
      </c>
      <c r="R244" s="196">
        <f>Q244*H244</f>
        <v>2.18148</v>
      </c>
      <c r="S244" s="196">
        <v>0</v>
      </c>
      <c r="T244" s="197">
        <f>S244*H244</f>
        <v>0</v>
      </c>
      <c r="U244" s="34"/>
      <c r="V244" s="34"/>
      <c r="W244" s="34"/>
      <c r="X244" s="34"/>
      <c r="Y244" s="34"/>
      <c r="Z244" s="34"/>
      <c r="AA244" s="34"/>
      <c r="AB244" s="34"/>
      <c r="AC244" s="34"/>
      <c r="AD244" s="34"/>
      <c r="AE244" s="34"/>
      <c r="AR244" s="198" t="s">
        <v>155</v>
      </c>
      <c r="AT244" s="198" t="s">
        <v>270</v>
      </c>
      <c r="AU244" s="198" t="s">
        <v>132</v>
      </c>
      <c r="AY244" s="17" t="s">
        <v>117</v>
      </c>
      <c r="BE244" s="199">
        <f>IF(N244="základní",J244,0)</f>
        <v>0</v>
      </c>
      <c r="BF244" s="199">
        <f>IF(N244="snížená",J244,0)</f>
        <v>0</v>
      </c>
      <c r="BG244" s="199">
        <f>IF(N244="zákl. přenesená",J244,0)</f>
        <v>0</v>
      </c>
      <c r="BH244" s="199">
        <f>IF(N244="sníž. přenesená",J244,0)</f>
        <v>0</v>
      </c>
      <c r="BI244" s="199">
        <f>IF(N244="nulová",J244,0)</f>
        <v>0</v>
      </c>
      <c r="BJ244" s="17" t="s">
        <v>84</v>
      </c>
      <c r="BK244" s="199">
        <f>ROUND(I244*H244,2)</f>
        <v>0</v>
      </c>
      <c r="BL244" s="17" t="s">
        <v>136</v>
      </c>
      <c r="BM244" s="198" t="s">
        <v>423</v>
      </c>
    </row>
    <row r="245" spans="2:51" s="13" customFormat="1" ht="11.25">
      <c r="B245" s="200"/>
      <c r="C245" s="201"/>
      <c r="D245" s="202" t="s">
        <v>149</v>
      </c>
      <c r="E245" s="203" t="s">
        <v>19</v>
      </c>
      <c r="F245" s="204" t="s">
        <v>424</v>
      </c>
      <c r="G245" s="201"/>
      <c r="H245" s="203" t="s">
        <v>19</v>
      </c>
      <c r="I245" s="205"/>
      <c r="J245" s="201"/>
      <c r="K245" s="201"/>
      <c r="L245" s="206"/>
      <c r="M245" s="207"/>
      <c r="N245" s="208"/>
      <c r="O245" s="208"/>
      <c r="P245" s="208"/>
      <c r="Q245" s="208"/>
      <c r="R245" s="208"/>
      <c r="S245" s="208"/>
      <c r="T245" s="209"/>
      <c r="AT245" s="210" t="s">
        <v>149</v>
      </c>
      <c r="AU245" s="210" t="s">
        <v>132</v>
      </c>
      <c r="AV245" s="13" t="s">
        <v>84</v>
      </c>
      <c r="AW245" s="13" t="s">
        <v>37</v>
      </c>
      <c r="AX245" s="13" t="s">
        <v>76</v>
      </c>
      <c r="AY245" s="210" t="s">
        <v>117</v>
      </c>
    </row>
    <row r="246" spans="2:51" s="14" customFormat="1" ht="11.25">
      <c r="B246" s="211"/>
      <c r="C246" s="212"/>
      <c r="D246" s="202" t="s">
        <v>149</v>
      </c>
      <c r="E246" s="213" t="s">
        <v>19</v>
      </c>
      <c r="F246" s="214" t="s">
        <v>425</v>
      </c>
      <c r="G246" s="212"/>
      <c r="H246" s="215">
        <v>74.2</v>
      </c>
      <c r="I246" s="216"/>
      <c r="J246" s="212"/>
      <c r="K246" s="212"/>
      <c r="L246" s="217"/>
      <c r="M246" s="218"/>
      <c r="N246" s="219"/>
      <c r="O246" s="219"/>
      <c r="P246" s="219"/>
      <c r="Q246" s="219"/>
      <c r="R246" s="219"/>
      <c r="S246" s="219"/>
      <c r="T246" s="220"/>
      <c r="AT246" s="221" t="s">
        <v>149</v>
      </c>
      <c r="AU246" s="221" t="s">
        <v>132</v>
      </c>
      <c r="AV246" s="14" t="s">
        <v>86</v>
      </c>
      <c r="AW246" s="14" t="s">
        <v>37</v>
      </c>
      <c r="AX246" s="14" t="s">
        <v>76</v>
      </c>
      <c r="AY246" s="221" t="s">
        <v>117</v>
      </c>
    </row>
    <row r="247" spans="2:51" s="14" customFormat="1" ht="11.25">
      <c r="B247" s="211"/>
      <c r="C247" s="212"/>
      <c r="D247" s="202" t="s">
        <v>149</v>
      </c>
      <c r="E247" s="212"/>
      <c r="F247" s="214" t="s">
        <v>426</v>
      </c>
      <c r="G247" s="212"/>
      <c r="H247" s="215">
        <v>77.91</v>
      </c>
      <c r="I247" s="216"/>
      <c r="J247" s="212"/>
      <c r="K247" s="212"/>
      <c r="L247" s="217"/>
      <c r="M247" s="218"/>
      <c r="N247" s="219"/>
      <c r="O247" s="219"/>
      <c r="P247" s="219"/>
      <c r="Q247" s="219"/>
      <c r="R247" s="219"/>
      <c r="S247" s="219"/>
      <c r="T247" s="220"/>
      <c r="AT247" s="221" t="s">
        <v>149</v>
      </c>
      <c r="AU247" s="221" t="s">
        <v>132</v>
      </c>
      <c r="AV247" s="14" t="s">
        <v>86</v>
      </c>
      <c r="AW247" s="14" t="s">
        <v>4</v>
      </c>
      <c r="AX247" s="14" t="s">
        <v>84</v>
      </c>
      <c r="AY247" s="221" t="s">
        <v>117</v>
      </c>
    </row>
    <row r="248" spans="2:63" s="12" customFormat="1" ht="22.5" customHeight="1">
      <c r="B248" s="171"/>
      <c r="C248" s="172"/>
      <c r="D248" s="173" t="s">
        <v>75</v>
      </c>
      <c r="E248" s="185" t="s">
        <v>427</v>
      </c>
      <c r="F248" s="185" t="s">
        <v>428</v>
      </c>
      <c r="G248" s="172"/>
      <c r="H248" s="172"/>
      <c r="I248" s="175"/>
      <c r="J248" s="186">
        <f>BK248</f>
        <v>0</v>
      </c>
      <c r="K248" s="172"/>
      <c r="L248" s="177"/>
      <c r="M248" s="178"/>
      <c r="N248" s="179"/>
      <c r="O248" s="179"/>
      <c r="P248" s="180">
        <f>P249</f>
        <v>0</v>
      </c>
      <c r="Q248" s="179"/>
      <c r="R248" s="180">
        <f>R249</f>
        <v>0</v>
      </c>
      <c r="S248" s="179"/>
      <c r="T248" s="181">
        <f>T249</f>
        <v>0</v>
      </c>
      <c r="AR248" s="182" t="s">
        <v>84</v>
      </c>
      <c r="AT248" s="183" t="s">
        <v>75</v>
      </c>
      <c r="AU248" s="183" t="s">
        <v>84</v>
      </c>
      <c r="AY248" s="182" t="s">
        <v>117</v>
      </c>
      <c r="BK248" s="184">
        <f>BK249</f>
        <v>0</v>
      </c>
    </row>
    <row r="249" spans="1:65" s="2" customFormat="1" ht="21.75" customHeight="1">
      <c r="A249" s="34"/>
      <c r="B249" s="35"/>
      <c r="C249" s="187" t="s">
        <v>429</v>
      </c>
      <c r="D249" s="187" t="s">
        <v>120</v>
      </c>
      <c r="E249" s="188" t="s">
        <v>430</v>
      </c>
      <c r="F249" s="189" t="s">
        <v>431</v>
      </c>
      <c r="G249" s="190" t="s">
        <v>245</v>
      </c>
      <c r="H249" s="191">
        <v>28.775</v>
      </c>
      <c r="I249" s="192"/>
      <c r="J249" s="193">
        <f>ROUND(I249*H249,2)</f>
        <v>0</v>
      </c>
      <c r="K249" s="189" t="s">
        <v>124</v>
      </c>
      <c r="L249" s="39"/>
      <c r="M249" s="194" t="s">
        <v>19</v>
      </c>
      <c r="N249" s="195" t="s">
        <v>47</v>
      </c>
      <c r="O249" s="64"/>
      <c r="P249" s="196">
        <f>O249*H249</f>
        <v>0</v>
      </c>
      <c r="Q249" s="196">
        <v>0</v>
      </c>
      <c r="R249" s="196">
        <f>Q249*H249</f>
        <v>0</v>
      </c>
      <c r="S249" s="196">
        <v>0</v>
      </c>
      <c r="T249" s="197">
        <f>S249*H249</f>
        <v>0</v>
      </c>
      <c r="U249" s="34"/>
      <c r="V249" s="34"/>
      <c r="W249" s="34"/>
      <c r="X249" s="34"/>
      <c r="Y249" s="34"/>
      <c r="Z249" s="34"/>
      <c r="AA249" s="34"/>
      <c r="AB249" s="34"/>
      <c r="AC249" s="34"/>
      <c r="AD249" s="34"/>
      <c r="AE249" s="34"/>
      <c r="AR249" s="198" t="s">
        <v>136</v>
      </c>
      <c r="AT249" s="198" t="s">
        <v>120</v>
      </c>
      <c r="AU249" s="198" t="s">
        <v>86</v>
      </c>
      <c r="AY249" s="17" t="s">
        <v>117</v>
      </c>
      <c r="BE249" s="199">
        <f>IF(N249="základní",J249,0)</f>
        <v>0</v>
      </c>
      <c r="BF249" s="199">
        <f>IF(N249="snížená",J249,0)</f>
        <v>0</v>
      </c>
      <c r="BG249" s="199">
        <f>IF(N249="zákl. přenesená",J249,0)</f>
        <v>0</v>
      </c>
      <c r="BH249" s="199">
        <f>IF(N249="sníž. přenesená",J249,0)</f>
        <v>0</v>
      </c>
      <c r="BI249" s="199">
        <f>IF(N249="nulová",J249,0)</f>
        <v>0</v>
      </c>
      <c r="BJ249" s="17" t="s">
        <v>84</v>
      </c>
      <c r="BK249" s="199">
        <f>ROUND(I249*H249,2)</f>
        <v>0</v>
      </c>
      <c r="BL249" s="17" t="s">
        <v>136</v>
      </c>
      <c r="BM249" s="198" t="s">
        <v>432</v>
      </c>
    </row>
    <row r="250" spans="2:63" s="12" customFormat="1" ht="25.5" customHeight="1">
      <c r="B250" s="171"/>
      <c r="C250" s="172"/>
      <c r="D250" s="173" t="s">
        <v>75</v>
      </c>
      <c r="E250" s="174" t="s">
        <v>433</v>
      </c>
      <c r="F250" s="174" t="s">
        <v>434</v>
      </c>
      <c r="G250" s="172"/>
      <c r="H250" s="172"/>
      <c r="I250" s="175"/>
      <c r="J250" s="176">
        <f>BK250</f>
        <v>0</v>
      </c>
      <c r="K250" s="172"/>
      <c r="L250" s="177"/>
      <c r="M250" s="178"/>
      <c r="N250" s="179"/>
      <c r="O250" s="179"/>
      <c r="P250" s="180">
        <f>P251</f>
        <v>0</v>
      </c>
      <c r="Q250" s="179"/>
      <c r="R250" s="180">
        <f>R251</f>
        <v>0.48142646</v>
      </c>
      <c r="S250" s="179"/>
      <c r="T250" s="181">
        <f>T251</f>
        <v>0</v>
      </c>
      <c r="AR250" s="182" t="s">
        <v>86</v>
      </c>
      <c r="AT250" s="183" t="s">
        <v>75</v>
      </c>
      <c r="AU250" s="183" t="s">
        <v>76</v>
      </c>
      <c r="AY250" s="182" t="s">
        <v>117</v>
      </c>
      <c r="BK250" s="184">
        <f>BK251</f>
        <v>0</v>
      </c>
    </row>
    <row r="251" spans="2:63" s="12" customFormat="1" ht="22.5" customHeight="1">
      <c r="B251" s="171"/>
      <c r="C251" s="172"/>
      <c r="D251" s="173" t="s">
        <v>75</v>
      </c>
      <c r="E251" s="185" t="s">
        <v>435</v>
      </c>
      <c r="F251" s="185" t="s">
        <v>436</v>
      </c>
      <c r="G251" s="172"/>
      <c r="H251" s="172"/>
      <c r="I251" s="175"/>
      <c r="J251" s="186">
        <f>BK251</f>
        <v>0</v>
      </c>
      <c r="K251" s="172"/>
      <c r="L251" s="177"/>
      <c r="M251" s="178"/>
      <c r="N251" s="179"/>
      <c r="O251" s="179"/>
      <c r="P251" s="180">
        <f>SUM(P252:P281)</f>
        <v>0</v>
      </c>
      <c r="Q251" s="179"/>
      <c r="R251" s="180">
        <f>SUM(R252:R281)</f>
        <v>0.48142646</v>
      </c>
      <c r="S251" s="179"/>
      <c r="T251" s="181">
        <f>SUM(T252:T281)</f>
        <v>0</v>
      </c>
      <c r="AR251" s="182" t="s">
        <v>86</v>
      </c>
      <c r="AT251" s="183" t="s">
        <v>75</v>
      </c>
      <c r="AU251" s="183" t="s">
        <v>84</v>
      </c>
      <c r="AY251" s="182" t="s">
        <v>117</v>
      </c>
      <c r="BK251" s="184">
        <f>SUM(BK252:BK281)</f>
        <v>0</v>
      </c>
    </row>
    <row r="252" spans="1:65" s="2" customFormat="1" ht="21.75" customHeight="1">
      <c r="A252" s="34"/>
      <c r="B252" s="35"/>
      <c r="C252" s="187" t="s">
        <v>437</v>
      </c>
      <c r="D252" s="187" t="s">
        <v>120</v>
      </c>
      <c r="E252" s="188" t="s">
        <v>438</v>
      </c>
      <c r="F252" s="189" t="s">
        <v>439</v>
      </c>
      <c r="G252" s="190" t="s">
        <v>273</v>
      </c>
      <c r="H252" s="191">
        <v>421.991</v>
      </c>
      <c r="I252" s="192"/>
      <c r="J252" s="193">
        <f>ROUND(I252*H252,2)</f>
        <v>0</v>
      </c>
      <c r="K252" s="189" t="s">
        <v>124</v>
      </c>
      <c r="L252" s="39"/>
      <c r="M252" s="194" t="s">
        <v>19</v>
      </c>
      <c r="N252" s="195" t="s">
        <v>47</v>
      </c>
      <c r="O252" s="64"/>
      <c r="P252" s="196">
        <f>O252*H252</f>
        <v>0</v>
      </c>
      <c r="Q252" s="196">
        <v>6E-05</v>
      </c>
      <c r="R252" s="196">
        <f>Q252*H252</f>
        <v>0.02531946</v>
      </c>
      <c r="S252" s="196">
        <v>0</v>
      </c>
      <c r="T252" s="197">
        <f>S252*H252</f>
        <v>0</v>
      </c>
      <c r="U252" s="34"/>
      <c r="V252" s="34"/>
      <c r="W252" s="34"/>
      <c r="X252" s="34"/>
      <c r="Y252" s="34"/>
      <c r="Z252" s="34"/>
      <c r="AA252" s="34"/>
      <c r="AB252" s="34"/>
      <c r="AC252" s="34"/>
      <c r="AD252" s="34"/>
      <c r="AE252" s="34"/>
      <c r="AR252" s="198" t="s">
        <v>214</v>
      </c>
      <c r="AT252" s="198" t="s">
        <v>120</v>
      </c>
      <c r="AU252" s="198" t="s">
        <v>86</v>
      </c>
      <c r="AY252" s="17" t="s">
        <v>117</v>
      </c>
      <c r="BE252" s="199">
        <f>IF(N252="základní",J252,0)</f>
        <v>0</v>
      </c>
      <c r="BF252" s="199">
        <f>IF(N252="snížená",J252,0)</f>
        <v>0</v>
      </c>
      <c r="BG252" s="199">
        <f>IF(N252="zákl. přenesená",J252,0)</f>
        <v>0</v>
      </c>
      <c r="BH252" s="199">
        <f>IF(N252="sníž. přenesená",J252,0)</f>
        <v>0</v>
      </c>
      <c r="BI252" s="199">
        <f>IF(N252="nulová",J252,0)</f>
        <v>0</v>
      </c>
      <c r="BJ252" s="17" t="s">
        <v>84</v>
      </c>
      <c r="BK252" s="199">
        <f>ROUND(I252*H252,2)</f>
        <v>0</v>
      </c>
      <c r="BL252" s="17" t="s">
        <v>214</v>
      </c>
      <c r="BM252" s="198" t="s">
        <v>440</v>
      </c>
    </row>
    <row r="253" spans="2:51" s="13" customFormat="1" ht="11.25">
      <c r="B253" s="200"/>
      <c r="C253" s="201"/>
      <c r="D253" s="202" t="s">
        <v>149</v>
      </c>
      <c r="E253" s="203" t="s">
        <v>19</v>
      </c>
      <c r="F253" s="204" t="s">
        <v>441</v>
      </c>
      <c r="G253" s="201"/>
      <c r="H253" s="203" t="s">
        <v>19</v>
      </c>
      <c r="I253" s="205"/>
      <c r="J253" s="201"/>
      <c r="K253" s="201"/>
      <c r="L253" s="206"/>
      <c r="M253" s="207"/>
      <c r="N253" s="208"/>
      <c r="O253" s="208"/>
      <c r="P253" s="208"/>
      <c r="Q253" s="208"/>
      <c r="R253" s="208"/>
      <c r="S253" s="208"/>
      <c r="T253" s="209"/>
      <c r="AT253" s="210" t="s">
        <v>149</v>
      </c>
      <c r="AU253" s="210" t="s">
        <v>86</v>
      </c>
      <c r="AV253" s="13" t="s">
        <v>84</v>
      </c>
      <c r="AW253" s="13" t="s">
        <v>37</v>
      </c>
      <c r="AX253" s="13" t="s">
        <v>76</v>
      </c>
      <c r="AY253" s="210" t="s">
        <v>117</v>
      </c>
    </row>
    <row r="254" spans="2:51" s="13" customFormat="1" ht="11.25">
      <c r="B254" s="200"/>
      <c r="C254" s="201"/>
      <c r="D254" s="202" t="s">
        <v>149</v>
      </c>
      <c r="E254" s="203" t="s">
        <v>19</v>
      </c>
      <c r="F254" s="204" t="s">
        <v>442</v>
      </c>
      <c r="G254" s="201"/>
      <c r="H254" s="203" t="s">
        <v>19</v>
      </c>
      <c r="I254" s="205"/>
      <c r="J254" s="201"/>
      <c r="K254" s="201"/>
      <c r="L254" s="206"/>
      <c r="M254" s="207"/>
      <c r="N254" s="208"/>
      <c r="O254" s="208"/>
      <c r="P254" s="208"/>
      <c r="Q254" s="208"/>
      <c r="R254" s="208"/>
      <c r="S254" s="208"/>
      <c r="T254" s="209"/>
      <c r="AT254" s="210" t="s">
        <v>149</v>
      </c>
      <c r="AU254" s="210" t="s">
        <v>86</v>
      </c>
      <c r="AV254" s="13" t="s">
        <v>84</v>
      </c>
      <c r="AW254" s="13" t="s">
        <v>37</v>
      </c>
      <c r="AX254" s="13" t="s">
        <v>76</v>
      </c>
      <c r="AY254" s="210" t="s">
        <v>117</v>
      </c>
    </row>
    <row r="255" spans="2:51" s="14" customFormat="1" ht="11.25">
      <c r="B255" s="211"/>
      <c r="C255" s="212"/>
      <c r="D255" s="202" t="s">
        <v>149</v>
      </c>
      <c r="E255" s="213" t="s">
        <v>19</v>
      </c>
      <c r="F255" s="214" t="s">
        <v>443</v>
      </c>
      <c r="G255" s="212"/>
      <c r="H255" s="215">
        <v>331.2</v>
      </c>
      <c r="I255" s="216"/>
      <c r="J255" s="212"/>
      <c r="K255" s="212"/>
      <c r="L255" s="217"/>
      <c r="M255" s="218"/>
      <c r="N255" s="219"/>
      <c r="O255" s="219"/>
      <c r="P255" s="219"/>
      <c r="Q255" s="219"/>
      <c r="R255" s="219"/>
      <c r="S255" s="219"/>
      <c r="T255" s="220"/>
      <c r="AT255" s="221" t="s">
        <v>149</v>
      </c>
      <c r="AU255" s="221" t="s">
        <v>86</v>
      </c>
      <c r="AV255" s="14" t="s">
        <v>86</v>
      </c>
      <c r="AW255" s="14" t="s">
        <v>37</v>
      </c>
      <c r="AX255" s="14" t="s">
        <v>76</v>
      </c>
      <c r="AY255" s="221" t="s">
        <v>117</v>
      </c>
    </row>
    <row r="256" spans="2:51" s="13" customFormat="1" ht="11.25">
      <c r="B256" s="200"/>
      <c r="C256" s="201"/>
      <c r="D256" s="202" t="s">
        <v>149</v>
      </c>
      <c r="E256" s="203" t="s">
        <v>19</v>
      </c>
      <c r="F256" s="204" t="s">
        <v>444</v>
      </c>
      <c r="G256" s="201"/>
      <c r="H256" s="203" t="s">
        <v>19</v>
      </c>
      <c r="I256" s="205"/>
      <c r="J256" s="201"/>
      <c r="K256" s="201"/>
      <c r="L256" s="206"/>
      <c r="M256" s="207"/>
      <c r="N256" s="208"/>
      <c r="O256" s="208"/>
      <c r="P256" s="208"/>
      <c r="Q256" s="208"/>
      <c r="R256" s="208"/>
      <c r="S256" s="208"/>
      <c r="T256" s="209"/>
      <c r="AT256" s="210" t="s">
        <v>149</v>
      </c>
      <c r="AU256" s="210" t="s">
        <v>86</v>
      </c>
      <c r="AV256" s="13" t="s">
        <v>84</v>
      </c>
      <c r="AW256" s="13" t="s">
        <v>37</v>
      </c>
      <c r="AX256" s="13" t="s">
        <v>76</v>
      </c>
      <c r="AY256" s="210" t="s">
        <v>117</v>
      </c>
    </row>
    <row r="257" spans="2:51" s="14" customFormat="1" ht="11.25">
      <c r="B257" s="211"/>
      <c r="C257" s="212"/>
      <c r="D257" s="202" t="s">
        <v>149</v>
      </c>
      <c r="E257" s="213" t="s">
        <v>19</v>
      </c>
      <c r="F257" s="214" t="s">
        <v>445</v>
      </c>
      <c r="G257" s="212"/>
      <c r="H257" s="215">
        <v>79.336</v>
      </c>
      <c r="I257" s="216"/>
      <c r="J257" s="212"/>
      <c r="K257" s="212"/>
      <c r="L257" s="217"/>
      <c r="M257" s="218"/>
      <c r="N257" s="219"/>
      <c r="O257" s="219"/>
      <c r="P257" s="219"/>
      <c r="Q257" s="219"/>
      <c r="R257" s="219"/>
      <c r="S257" s="219"/>
      <c r="T257" s="220"/>
      <c r="AT257" s="221" t="s">
        <v>149</v>
      </c>
      <c r="AU257" s="221" t="s">
        <v>86</v>
      </c>
      <c r="AV257" s="14" t="s">
        <v>86</v>
      </c>
      <c r="AW257" s="14" t="s">
        <v>37</v>
      </c>
      <c r="AX257" s="14" t="s">
        <v>76</v>
      </c>
      <c r="AY257" s="221" t="s">
        <v>117</v>
      </c>
    </row>
    <row r="258" spans="2:51" s="13" customFormat="1" ht="11.25">
      <c r="B258" s="200"/>
      <c r="C258" s="201"/>
      <c r="D258" s="202" t="s">
        <v>149</v>
      </c>
      <c r="E258" s="203" t="s">
        <v>19</v>
      </c>
      <c r="F258" s="204" t="s">
        <v>446</v>
      </c>
      <c r="G258" s="201"/>
      <c r="H258" s="203" t="s">
        <v>19</v>
      </c>
      <c r="I258" s="205"/>
      <c r="J258" s="201"/>
      <c r="K258" s="201"/>
      <c r="L258" s="206"/>
      <c r="M258" s="207"/>
      <c r="N258" s="208"/>
      <c r="O258" s="208"/>
      <c r="P258" s="208"/>
      <c r="Q258" s="208"/>
      <c r="R258" s="208"/>
      <c r="S258" s="208"/>
      <c r="T258" s="209"/>
      <c r="AT258" s="210" t="s">
        <v>149</v>
      </c>
      <c r="AU258" s="210" t="s">
        <v>86</v>
      </c>
      <c r="AV258" s="13" t="s">
        <v>84</v>
      </c>
      <c r="AW258" s="13" t="s">
        <v>37</v>
      </c>
      <c r="AX258" s="13" t="s">
        <v>76</v>
      </c>
      <c r="AY258" s="210" t="s">
        <v>117</v>
      </c>
    </row>
    <row r="259" spans="2:51" s="14" customFormat="1" ht="11.25">
      <c r="B259" s="211"/>
      <c r="C259" s="212"/>
      <c r="D259" s="202" t="s">
        <v>149</v>
      </c>
      <c r="E259" s="213" t="s">
        <v>19</v>
      </c>
      <c r="F259" s="214" t="s">
        <v>447</v>
      </c>
      <c r="G259" s="212"/>
      <c r="H259" s="215">
        <v>1.809</v>
      </c>
      <c r="I259" s="216"/>
      <c r="J259" s="212"/>
      <c r="K259" s="212"/>
      <c r="L259" s="217"/>
      <c r="M259" s="218"/>
      <c r="N259" s="219"/>
      <c r="O259" s="219"/>
      <c r="P259" s="219"/>
      <c r="Q259" s="219"/>
      <c r="R259" s="219"/>
      <c r="S259" s="219"/>
      <c r="T259" s="220"/>
      <c r="AT259" s="221" t="s">
        <v>149</v>
      </c>
      <c r="AU259" s="221" t="s">
        <v>86</v>
      </c>
      <c r="AV259" s="14" t="s">
        <v>86</v>
      </c>
      <c r="AW259" s="14" t="s">
        <v>37</v>
      </c>
      <c r="AX259" s="14" t="s">
        <v>76</v>
      </c>
      <c r="AY259" s="221" t="s">
        <v>117</v>
      </c>
    </row>
    <row r="260" spans="2:51" s="13" customFormat="1" ht="11.25">
      <c r="B260" s="200"/>
      <c r="C260" s="201"/>
      <c r="D260" s="202" t="s">
        <v>149</v>
      </c>
      <c r="E260" s="203" t="s">
        <v>19</v>
      </c>
      <c r="F260" s="204" t="s">
        <v>448</v>
      </c>
      <c r="G260" s="201"/>
      <c r="H260" s="203" t="s">
        <v>19</v>
      </c>
      <c r="I260" s="205"/>
      <c r="J260" s="201"/>
      <c r="K260" s="201"/>
      <c r="L260" s="206"/>
      <c r="M260" s="207"/>
      <c r="N260" s="208"/>
      <c r="O260" s="208"/>
      <c r="P260" s="208"/>
      <c r="Q260" s="208"/>
      <c r="R260" s="208"/>
      <c r="S260" s="208"/>
      <c r="T260" s="209"/>
      <c r="AT260" s="210" t="s">
        <v>149</v>
      </c>
      <c r="AU260" s="210" t="s">
        <v>86</v>
      </c>
      <c r="AV260" s="13" t="s">
        <v>84</v>
      </c>
      <c r="AW260" s="13" t="s">
        <v>37</v>
      </c>
      <c r="AX260" s="13" t="s">
        <v>76</v>
      </c>
      <c r="AY260" s="210" t="s">
        <v>117</v>
      </c>
    </row>
    <row r="261" spans="2:51" s="14" customFormat="1" ht="11.25">
      <c r="B261" s="211"/>
      <c r="C261" s="212"/>
      <c r="D261" s="202" t="s">
        <v>149</v>
      </c>
      <c r="E261" s="213" t="s">
        <v>19</v>
      </c>
      <c r="F261" s="214" t="s">
        <v>449</v>
      </c>
      <c r="G261" s="212"/>
      <c r="H261" s="215">
        <v>9.646</v>
      </c>
      <c r="I261" s="216"/>
      <c r="J261" s="212"/>
      <c r="K261" s="212"/>
      <c r="L261" s="217"/>
      <c r="M261" s="218"/>
      <c r="N261" s="219"/>
      <c r="O261" s="219"/>
      <c r="P261" s="219"/>
      <c r="Q261" s="219"/>
      <c r="R261" s="219"/>
      <c r="S261" s="219"/>
      <c r="T261" s="220"/>
      <c r="AT261" s="221" t="s">
        <v>149</v>
      </c>
      <c r="AU261" s="221" t="s">
        <v>86</v>
      </c>
      <c r="AV261" s="14" t="s">
        <v>86</v>
      </c>
      <c r="AW261" s="14" t="s">
        <v>37</v>
      </c>
      <c r="AX261" s="14" t="s">
        <v>76</v>
      </c>
      <c r="AY261" s="221" t="s">
        <v>117</v>
      </c>
    </row>
    <row r="262" spans="1:65" s="2" customFormat="1" ht="16.5" customHeight="1">
      <c r="A262" s="34"/>
      <c r="B262" s="35"/>
      <c r="C262" s="227" t="s">
        <v>450</v>
      </c>
      <c r="D262" s="227" t="s">
        <v>270</v>
      </c>
      <c r="E262" s="228" t="s">
        <v>451</v>
      </c>
      <c r="F262" s="229" t="s">
        <v>452</v>
      </c>
      <c r="G262" s="230" t="s">
        <v>318</v>
      </c>
      <c r="H262" s="231">
        <v>57.6</v>
      </c>
      <c r="I262" s="232"/>
      <c r="J262" s="233">
        <f>ROUND(I262*H262,2)</f>
        <v>0</v>
      </c>
      <c r="K262" s="229" t="s">
        <v>19</v>
      </c>
      <c r="L262" s="234"/>
      <c r="M262" s="235" t="s">
        <v>19</v>
      </c>
      <c r="N262" s="236" t="s">
        <v>47</v>
      </c>
      <c r="O262" s="64"/>
      <c r="P262" s="196">
        <f>O262*H262</f>
        <v>0</v>
      </c>
      <c r="Q262" s="196">
        <v>0.00575</v>
      </c>
      <c r="R262" s="196">
        <f>Q262*H262</f>
        <v>0.3312</v>
      </c>
      <c r="S262" s="196">
        <v>0</v>
      </c>
      <c r="T262" s="197">
        <f>S262*H262</f>
        <v>0</v>
      </c>
      <c r="U262" s="34"/>
      <c r="V262" s="34"/>
      <c r="W262" s="34"/>
      <c r="X262" s="34"/>
      <c r="Y262" s="34"/>
      <c r="Z262" s="34"/>
      <c r="AA262" s="34"/>
      <c r="AB262" s="34"/>
      <c r="AC262" s="34"/>
      <c r="AD262" s="34"/>
      <c r="AE262" s="34"/>
      <c r="AR262" s="198" t="s">
        <v>366</v>
      </c>
      <c r="AT262" s="198" t="s">
        <v>270</v>
      </c>
      <c r="AU262" s="198" t="s">
        <v>86</v>
      </c>
      <c r="AY262" s="17" t="s">
        <v>117</v>
      </c>
      <c r="BE262" s="199">
        <f>IF(N262="základní",J262,0)</f>
        <v>0</v>
      </c>
      <c r="BF262" s="199">
        <f>IF(N262="snížená",J262,0)</f>
        <v>0</v>
      </c>
      <c r="BG262" s="199">
        <f>IF(N262="zákl. přenesená",J262,0)</f>
        <v>0</v>
      </c>
      <c r="BH262" s="199">
        <f>IF(N262="sníž. přenesená",J262,0)</f>
        <v>0</v>
      </c>
      <c r="BI262" s="199">
        <f>IF(N262="nulová",J262,0)</f>
        <v>0</v>
      </c>
      <c r="BJ262" s="17" t="s">
        <v>84</v>
      </c>
      <c r="BK262" s="199">
        <f>ROUND(I262*H262,2)</f>
        <v>0</v>
      </c>
      <c r="BL262" s="17" t="s">
        <v>214</v>
      </c>
      <c r="BM262" s="198" t="s">
        <v>453</v>
      </c>
    </row>
    <row r="263" spans="2:51" s="13" customFormat="1" ht="11.25">
      <c r="B263" s="200"/>
      <c r="C263" s="201"/>
      <c r="D263" s="202" t="s">
        <v>149</v>
      </c>
      <c r="E263" s="203" t="s">
        <v>19</v>
      </c>
      <c r="F263" s="204" t="s">
        <v>454</v>
      </c>
      <c r="G263" s="201"/>
      <c r="H263" s="203" t="s">
        <v>19</v>
      </c>
      <c r="I263" s="205"/>
      <c r="J263" s="201"/>
      <c r="K263" s="201"/>
      <c r="L263" s="206"/>
      <c r="M263" s="207"/>
      <c r="N263" s="208"/>
      <c r="O263" s="208"/>
      <c r="P263" s="208"/>
      <c r="Q263" s="208"/>
      <c r="R263" s="208"/>
      <c r="S263" s="208"/>
      <c r="T263" s="209"/>
      <c r="AT263" s="210" t="s">
        <v>149</v>
      </c>
      <c r="AU263" s="210" t="s">
        <v>86</v>
      </c>
      <c r="AV263" s="13" t="s">
        <v>84</v>
      </c>
      <c r="AW263" s="13" t="s">
        <v>37</v>
      </c>
      <c r="AX263" s="13" t="s">
        <v>76</v>
      </c>
      <c r="AY263" s="210" t="s">
        <v>117</v>
      </c>
    </row>
    <row r="264" spans="2:51" s="14" customFormat="1" ht="11.25">
      <c r="B264" s="211"/>
      <c r="C264" s="212"/>
      <c r="D264" s="202" t="s">
        <v>149</v>
      </c>
      <c r="E264" s="213" t="s">
        <v>19</v>
      </c>
      <c r="F264" s="214" t="s">
        <v>455</v>
      </c>
      <c r="G264" s="212"/>
      <c r="H264" s="215">
        <v>57.6</v>
      </c>
      <c r="I264" s="216"/>
      <c r="J264" s="212"/>
      <c r="K264" s="212"/>
      <c r="L264" s="217"/>
      <c r="M264" s="218"/>
      <c r="N264" s="219"/>
      <c r="O264" s="219"/>
      <c r="P264" s="219"/>
      <c r="Q264" s="219"/>
      <c r="R264" s="219"/>
      <c r="S264" s="219"/>
      <c r="T264" s="220"/>
      <c r="AT264" s="221" t="s">
        <v>149</v>
      </c>
      <c r="AU264" s="221" t="s">
        <v>86</v>
      </c>
      <c r="AV264" s="14" t="s">
        <v>86</v>
      </c>
      <c r="AW264" s="14" t="s">
        <v>37</v>
      </c>
      <c r="AX264" s="14" t="s">
        <v>76</v>
      </c>
      <c r="AY264" s="221" t="s">
        <v>117</v>
      </c>
    </row>
    <row r="265" spans="1:65" s="2" customFormat="1" ht="16.5" customHeight="1">
      <c r="A265" s="34"/>
      <c r="B265" s="35"/>
      <c r="C265" s="227" t="s">
        <v>456</v>
      </c>
      <c r="D265" s="227" t="s">
        <v>270</v>
      </c>
      <c r="E265" s="228" t="s">
        <v>457</v>
      </c>
      <c r="F265" s="229" t="s">
        <v>458</v>
      </c>
      <c r="G265" s="230" t="s">
        <v>318</v>
      </c>
      <c r="H265" s="231">
        <v>18.8</v>
      </c>
      <c r="I265" s="232"/>
      <c r="J265" s="233">
        <f>ROUND(I265*H265,2)</f>
        <v>0</v>
      </c>
      <c r="K265" s="229" t="s">
        <v>19</v>
      </c>
      <c r="L265" s="234"/>
      <c r="M265" s="235" t="s">
        <v>19</v>
      </c>
      <c r="N265" s="236" t="s">
        <v>47</v>
      </c>
      <c r="O265" s="64"/>
      <c r="P265" s="196">
        <f>O265*H265</f>
        <v>0</v>
      </c>
      <c r="Q265" s="196">
        <v>0.00421</v>
      </c>
      <c r="R265" s="196">
        <f>Q265*H265</f>
        <v>0.07914800000000001</v>
      </c>
      <c r="S265" s="196">
        <v>0</v>
      </c>
      <c r="T265" s="197">
        <f>S265*H265</f>
        <v>0</v>
      </c>
      <c r="U265" s="34"/>
      <c r="V265" s="34"/>
      <c r="W265" s="34"/>
      <c r="X265" s="34"/>
      <c r="Y265" s="34"/>
      <c r="Z265" s="34"/>
      <c r="AA265" s="34"/>
      <c r="AB265" s="34"/>
      <c r="AC265" s="34"/>
      <c r="AD265" s="34"/>
      <c r="AE265" s="34"/>
      <c r="AR265" s="198" t="s">
        <v>366</v>
      </c>
      <c r="AT265" s="198" t="s">
        <v>270</v>
      </c>
      <c r="AU265" s="198" t="s">
        <v>86</v>
      </c>
      <c r="AY265" s="17" t="s">
        <v>117</v>
      </c>
      <c r="BE265" s="199">
        <f>IF(N265="základní",J265,0)</f>
        <v>0</v>
      </c>
      <c r="BF265" s="199">
        <f>IF(N265="snížená",J265,0)</f>
        <v>0</v>
      </c>
      <c r="BG265" s="199">
        <f>IF(N265="zákl. přenesená",J265,0)</f>
        <v>0</v>
      </c>
      <c r="BH265" s="199">
        <f>IF(N265="sníž. přenesená",J265,0)</f>
        <v>0</v>
      </c>
      <c r="BI265" s="199">
        <f>IF(N265="nulová",J265,0)</f>
        <v>0</v>
      </c>
      <c r="BJ265" s="17" t="s">
        <v>84</v>
      </c>
      <c r="BK265" s="199">
        <f>ROUND(I265*H265,2)</f>
        <v>0</v>
      </c>
      <c r="BL265" s="17" t="s">
        <v>214</v>
      </c>
      <c r="BM265" s="198" t="s">
        <v>459</v>
      </c>
    </row>
    <row r="266" spans="2:51" s="13" customFormat="1" ht="11.25">
      <c r="B266" s="200"/>
      <c r="C266" s="201"/>
      <c r="D266" s="202" t="s">
        <v>149</v>
      </c>
      <c r="E266" s="203" t="s">
        <v>19</v>
      </c>
      <c r="F266" s="204" t="s">
        <v>460</v>
      </c>
      <c r="G266" s="201"/>
      <c r="H266" s="203" t="s">
        <v>19</v>
      </c>
      <c r="I266" s="205"/>
      <c r="J266" s="201"/>
      <c r="K266" s="201"/>
      <c r="L266" s="206"/>
      <c r="M266" s="207"/>
      <c r="N266" s="208"/>
      <c r="O266" s="208"/>
      <c r="P266" s="208"/>
      <c r="Q266" s="208"/>
      <c r="R266" s="208"/>
      <c r="S266" s="208"/>
      <c r="T266" s="209"/>
      <c r="AT266" s="210" t="s">
        <v>149</v>
      </c>
      <c r="AU266" s="210" t="s">
        <v>86</v>
      </c>
      <c r="AV266" s="13" t="s">
        <v>84</v>
      </c>
      <c r="AW266" s="13" t="s">
        <v>37</v>
      </c>
      <c r="AX266" s="13" t="s">
        <v>76</v>
      </c>
      <c r="AY266" s="210" t="s">
        <v>117</v>
      </c>
    </row>
    <row r="267" spans="2:51" s="14" customFormat="1" ht="11.25">
      <c r="B267" s="211"/>
      <c r="C267" s="212"/>
      <c r="D267" s="202" t="s">
        <v>149</v>
      </c>
      <c r="E267" s="213" t="s">
        <v>19</v>
      </c>
      <c r="F267" s="214" t="s">
        <v>461</v>
      </c>
      <c r="G267" s="212"/>
      <c r="H267" s="215">
        <v>18.8</v>
      </c>
      <c r="I267" s="216"/>
      <c r="J267" s="212"/>
      <c r="K267" s="212"/>
      <c r="L267" s="217"/>
      <c r="M267" s="218"/>
      <c r="N267" s="219"/>
      <c r="O267" s="219"/>
      <c r="P267" s="219"/>
      <c r="Q267" s="219"/>
      <c r="R267" s="219"/>
      <c r="S267" s="219"/>
      <c r="T267" s="220"/>
      <c r="AT267" s="221" t="s">
        <v>149</v>
      </c>
      <c r="AU267" s="221" t="s">
        <v>86</v>
      </c>
      <c r="AV267" s="14" t="s">
        <v>86</v>
      </c>
      <c r="AW267" s="14" t="s">
        <v>37</v>
      </c>
      <c r="AX267" s="14" t="s">
        <v>76</v>
      </c>
      <c r="AY267" s="221" t="s">
        <v>117</v>
      </c>
    </row>
    <row r="268" spans="1:65" s="2" customFormat="1" ht="16.5" customHeight="1">
      <c r="A268" s="34"/>
      <c r="B268" s="35"/>
      <c r="C268" s="227" t="s">
        <v>462</v>
      </c>
      <c r="D268" s="227" t="s">
        <v>270</v>
      </c>
      <c r="E268" s="228" t="s">
        <v>463</v>
      </c>
      <c r="F268" s="229" t="s">
        <v>464</v>
      </c>
      <c r="G268" s="230" t="s">
        <v>245</v>
      </c>
      <c r="H268" s="231">
        <v>0.002</v>
      </c>
      <c r="I268" s="232"/>
      <c r="J268" s="233">
        <f>ROUND(I268*H268,2)</f>
        <v>0</v>
      </c>
      <c r="K268" s="229" t="s">
        <v>124</v>
      </c>
      <c r="L268" s="234"/>
      <c r="M268" s="235" t="s">
        <v>19</v>
      </c>
      <c r="N268" s="236" t="s">
        <v>47</v>
      </c>
      <c r="O268" s="64"/>
      <c r="P268" s="196">
        <f>O268*H268</f>
        <v>0</v>
      </c>
      <c r="Q268" s="196">
        <v>1</v>
      </c>
      <c r="R268" s="196">
        <f>Q268*H268</f>
        <v>0.002</v>
      </c>
      <c r="S268" s="196">
        <v>0</v>
      </c>
      <c r="T268" s="197">
        <f>S268*H268</f>
        <v>0</v>
      </c>
      <c r="U268" s="34"/>
      <c r="V268" s="34"/>
      <c r="W268" s="34"/>
      <c r="X268" s="34"/>
      <c r="Y268" s="34"/>
      <c r="Z268" s="34"/>
      <c r="AA268" s="34"/>
      <c r="AB268" s="34"/>
      <c r="AC268" s="34"/>
      <c r="AD268" s="34"/>
      <c r="AE268" s="34"/>
      <c r="AR268" s="198" t="s">
        <v>366</v>
      </c>
      <c r="AT268" s="198" t="s">
        <v>270</v>
      </c>
      <c r="AU268" s="198" t="s">
        <v>86</v>
      </c>
      <c r="AY268" s="17" t="s">
        <v>117</v>
      </c>
      <c r="BE268" s="199">
        <f>IF(N268="základní",J268,0)</f>
        <v>0</v>
      </c>
      <c r="BF268" s="199">
        <f>IF(N268="snížená",J268,0)</f>
        <v>0</v>
      </c>
      <c r="BG268" s="199">
        <f>IF(N268="zákl. přenesená",J268,0)</f>
        <v>0</v>
      </c>
      <c r="BH268" s="199">
        <f>IF(N268="sníž. přenesená",J268,0)</f>
        <v>0</v>
      </c>
      <c r="BI268" s="199">
        <f>IF(N268="nulová",J268,0)</f>
        <v>0</v>
      </c>
      <c r="BJ268" s="17" t="s">
        <v>84</v>
      </c>
      <c r="BK268" s="199">
        <f>ROUND(I268*H268,2)</f>
        <v>0</v>
      </c>
      <c r="BL268" s="17" t="s">
        <v>214</v>
      </c>
      <c r="BM268" s="198" t="s">
        <v>465</v>
      </c>
    </row>
    <row r="269" spans="2:51" s="14" customFormat="1" ht="11.25">
      <c r="B269" s="211"/>
      <c r="C269" s="212"/>
      <c r="D269" s="202" t="s">
        <v>149</v>
      </c>
      <c r="E269" s="213" t="s">
        <v>19</v>
      </c>
      <c r="F269" s="214" t="s">
        <v>466</v>
      </c>
      <c r="G269" s="212"/>
      <c r="H269" s="215">
        <v>0.002</v>
      </c>
      <c r="I269" s="216"/>
      <c r="J269" s="212"/>
      <c r="K269" s="212"/>
      <c r="L269" s="217"/>
      <c r="M269" s="218"/>
      <c r="N269" s="219"/>
      <c r="O269" s="219"/>
      <c r="P269" s="219"/>
      <c r="Q269" s="219"/>
      <c r="R269" s="219"/>
      <c r="S269" s="219"/>
      <c r="T269" s="220"/>
      <c r="AT269" s="221" t="s">
        <v>149</v>
      </c>
      <c r="AU269" s="221" t="s">
        <v>86</v>
      </c>
      <c r="AV269" s="14" t="s">
        <v>86</v>
      </c>
      <c r="AW269" s="14" t="s">
        <v>37</v>
      </c>
      <c r="AX269" s="14" t="s">
        <v>76</v>
      </c>
      <c r="AY269" s="221" t="s">
        <v>117</v>
      </c>
    </row>
    <row r="270" spans="1:65" s="2" customFormat="1" ht="16.5" customHeight="1">
      <c r="A270" s="34"/>
      <c r="B270" s="35"/>
      <c r="C270" s="227" t="s">
        <v>467</v>
      </c>
      <c r="D270" s="227" t="s">
        <v>270</v>
      </c>
      <c r="E270" s="228" t="s">
        <v>468</v>
      </c>
      <c r="F270" s="229" t="s">
        <v>469</v>
      </c>
      <c r="G270" s="230" t="s">
        <v>245</v>
      </c>
      <c r="H270" s="231">
        <v>0.01</v>
      </c>
      <c r="I270" s="232"/>
      <c r="J270" s="233">
        <f>ROUND(I270*H270,2)</f>
        <v>0</v>
      </c>
      <c r="K270" s="229" t="s">
        <v>124</v>
      </c>
      <c r="L270" s="234"/>
      <c r="M270" s="235" t="s">
        <v>19</v>
      </c>
      <c r="N270" s="236" t="s">
        <v>47</v>
      </c>
      <c r="O270" s="64"/>
      <c r="P270" s="196">
        <f>O270*H270</f>
        <v>0</v>
      </c>
      <c r="Q270" s="196">
        <v>1</v>
      </c>
      <c r="R270" s="196">
        <f>Q270*H270</f>
        <v>0.01</v>
      </c>
      <c r="S270" s="196">
        <v>0</v>
      </c>
      <c r="T270" s="197">
        <f>S270*H270</f>
        <v>0</v>
      </c>
      <c r="U270" s="34"/>
      <c r="V270" s="34"/>
      <c r="W270" s="34"/>
      <c r="X270" s="34"/>
      <c r="Y270" s="34"/>
      <c r="Z270" s="34"/>
      <c r="AA270" s="34"/>
      <c r="AB270" s="34"/>
      <c r="AC270" s="34"/>
      <c r="AD270" s="34"/>
      <c r="AE270" s="34"/>
      <c r="AR270" s="198" t="s">
        <v>366</v>
      </c>
      <c r="AT270" s="198" t="s">
        <v>270</v>
      </c>
      <c r="AU270" s="198" t="s">
        <v>86</v>
      </c>
      <c r="AY270" s="17" t="s">
        <v>117</v>
      </c>
      <c r="BE270" s="199">
        <f>IF(N270="základní",J270,0)</f>
        <v>0</v>
      </c>
      <c r="BF270" s="199">
        <f>IF(N270="snížená",J270,0)</f>
        <v>0</v>
      </c>
      <c r="BG270" s="199">
        <f>IF(N270="zákl. přenesená",J270,0)</f>
        <v>0</v>
      </c>
      <c r="BH270" s="199">
        <f>IF(N270="sníž. přenesená",J270,0)</f>
        <v>0</v>
      </c>
      <c r="BI270" s="199">
        <f>IF(N270="nulová",J270,0)</f>
        <v>0</v>
      </c>
      <c r="BJ270" s="17" t="s">
        <v>84</v>
      </c>
      <c r="BK270" s="199">
        <f>ROUND(I270*H270,2)</f>
        <v>0</v>
      </c>
      <c r="BL270" s="17" t="s">
        <v>214</v>
      </c>
      <c r="BM270" s="198" t="s">
        <v>470</v>
      </c>
    </row>
    <row r="271" spans="2:51" s="13" customFormat="1" ht="11.25">
      <c r="B271" s="200"/>
      <c r="C271" s="201"/>
      <c r="D271" s="202" t="s">
        <v>149</v>
      </c>
      <c r="E271" s="203" t="s">
        <v>19</v>
      </c>
      <c r="F271" s="204" t="s">
        <v>471</v>
      </c>
      <c r="G271" s="201"/>
      <c r="H271" s="203" t="s">
        <v>19</v>
      </c>
      <c r="I271" s="205"/>
      <c r="J271" s="201"/>
      <c r="K271" s="201"/>
      <c r="L271" s="206"/>
      <c r="M271" s="207"/>
      <c r="N271" s="208"/>
      <c r="O271" s="208"/>
      <c r="P271" s="208"/>
      <c r="Q271" s="208"/>
      <c r="R271" s="208"/>
      <c r="S271" s="208"/>
      <c r="T271" s="209"/>
      <c r="AT271" s="210" t="s">
        <v>149</v>
      </c>
      <c r="AU271" s="210" t="s">
        <v>86</v>
      </c>
      <c r="AV271" s="13" t="s">
        <v>84</v>
      </c>
      <c r="AW271" s="13" t="s">
        <v>37</v>
      </c>
      <c r="AX271" s="13" t="s">
        <v>76</v>
      </c>
      <c r="AY271" s="210" t="s">
        <v>117</v>
      </c>
    </row>
    <row r="272" spans="2:51" s="14" customFormat="1" ht="11.25">
      <c r="B272" s="211"/>
      <c r="C272" s="212"/>
      <c r="D272" s="202" t="s">
        <v>149</v>
      </c>
      <c r="E272" s="213" t="s">
        <v>19</v>
      </c>
      <c r="F272" s="214" t="s">
        <v>472</v>
      </c>
      <c r="G272" s="212"/>
      <c r="H272" s="215">
        <v>0.01</v>
      </c>
      <c r="I272" s="216"/>
      <c r="J272" s="212"/>
      <c r="K272" s="212"/>
      <c r="L272" s="217"/>
      <c r="M272" s="218"/>
      <c r="N272" s="219"/>
      <c r="O272" s="219"/>
      <c r="P272" s="219"/>
      <c r="Q272" s="219"/>
      <c r="R272" s="219"/>
      <c r="S272" s="219"/>
      <c r="T272" s="220"/>
      <c r="AT272" s="221" t="s">
        <v>149</v>
      </c>
      <c r="AU272" s="221" t="s">
        <v>86</v>
      </c>
      <c r="AV272" s="14" t="s">
        <v>86</v>
      </c>
      <c r="AW272" s="14" t="s">
        <v>37</v>
      </c>
      <c r="AX272" s="14" t="s">
        <v>76</v>
      </c>
      <c r="AY272" s="221" t="s">
        <v>117</v>
      </c>
    </row>
    <row r="273" spans="1:65" s="2" customFormat="1" ht="16.5" customHeight="1">
      <c r="A273" s="34"/>
      <c r="B273" s="35"/>
      <c r="C273" s="227" t="s">
        <v>473</v>
      </c>
      <c r="D273" s="227" t="s">
        <v>270</v>
      </c>
      <c r="E273" s="228" t="s">
        <v>474</v>
      </c>
      <c r="F273" s="229" t="s">
        <v>475</v>
      </c>
      <c r="G273" s="230" t="s">
        <v>273</v>
      </c>
      <c r="H273" s="231">
        <v>33.759</v>
      </c>
      <c r="I273" s="232"/>
      <c r="J273" s="233">
        <f>ROUND(I273*H273,2)</f>
        <v>0</v>
      </c>
      <c r="K273" s="229" t="s">
        <v>19</v>
      </c>
      <c r="L273" s="234"/>
      <c r="M273" s="235" t="s">
        <v>19</v>
      </c>
      <c r="N273" s="236" t="s">
        <v>47</v>
      </c>
      <c r="O273" s="64"/>
      <c r="P273" s="196">
        <f>O273*H273</f>
        <v>0</v>
      </c>
      <c r="Q273" s="196">
        <v>0.001</v>
      </c>
      <c r="R273" s="196">
        <f>Q273*H273</f>
        <v>0.033759000000000004</v>
      </c>
      <c r="S273" s="196">
        <v>0</v>
      </c>
      <c r="T273" s="197">
        <f>S273*H273</f>
        <v>0</v>
      </c>
      <c r="U273" s="34"/>
      <c r="V273" s="34"/>
      <c r="W273" s="34"/>
      <c r="X273" s="34"/>
      <c r="Y273" s="34"/>
      <c r="Z273" s="34"/>
      <c r="AA273" s="34"/>
      <c r="AB273" s="34"/>
      <c r="AC273" s="34"/>
      <c r="AD273" s="34"/>
      <c r="AE273" s="34"/>
      <c r="AR273" s="198" t="s">
        <v>366</v>
      </c>
      <c r="AT273" s="198" t="s">
        <v>270</v>
      </c>
      <c r="AU273" s="198" t="s">
        <v>86</v>
      </c>
      <c r="AY273" s="17" t="s">
        <v>117</v>
      </c>
      <c r="BE273" s="199">
        <f>IF(N273="základní",J273,0)</f>
        <v>0</v>
      </c>
      <c r="BF273" s="199">
        <f>IF(N273="snížená",J273,0)</f>
        <v>0</v>
      </c>
      <c r="BG273" s="199">
        <f>IF(N273="zákl. přenesená",J273,0)</f>
        <v>0</v>
      </c>
      <c r="BH273" s="199">
        <f>IF(N273="sníž. přenesená",J273,0)</f>
        <v>0</v>
      </c>
      <c r="BI273" s="199">
        <f>IF(N273="nulová",J273,0)</f>
        <v>0</v>
      </c>
      <c r="BJ273" s="17" t="s">
        <v>84</v>
      </c>
      <c r="BK273" s="199">
        <f>ROUND(I273*H273,2)</f>
        <v>0</v>
      </c>
      <c r="BL273" s="17" t="s">
        <v>214</v>
      </c>
      <c r="BM273" s="198" t="s">
        <v>476</v>
      </c>
    </row>
    <row r="274" spans="2:51" s="13" customFormat="1" ht="11.25">
      <c r="B274" s="200"/>
      <c r="C274" s="201"/>
      <c r="D274" s="202" t="s">
        <v>149</v>
      </c>
      <c r="E274" s="203" t="s">
        <v>19</v>
      </c>
      <c r="F274" s="204" t="s">
        <v>477</v>
      </c>
      <c r="G274" s="201"/>
      <c r="H274" s="203" t="s">
        <v>19</v>
      </c>
      <c r="I274" s="205"/>
      <c r="J274" s="201"/>
      <c r="K274" s="201"/>
      <c r="L274" s="206"/>
      <c r="M274" s="207"/>
      <c r="N274" s="208"/>
      <c r="O274" s="208"/>
      <c r="P274" s="208"/>
      <c r="Q274" s="208"/>
      <c r="R274" s="208"/>
      <c r="S274" s="208"/>
      <c r="T274" s="209"/>
      <c r="AT274" s="210" t="s">
        <v>149</v>
      </c>
      <c r="AU274" s="210" t="s">
        <v>86</v>
      </c>
      <c r="AV274" s="13" t="s">
        <v>84</v>
      </c>
      <c r="AW274" s="13" t="s">
        <v>37</v>
      </c>
      <c r="AX274" s="13" t="s">
        <v>76</v>
      </c>
      <c r="AY274" s="210" t="s">
        <v>117</v>
      </c>
    </row>
    <row r="275" spans="2:51" s="14" customFormat="1" ht="11.25">
      <c r="B275" s="211"/>
      <c r="C275" s="212"/>
      <c r="D275" s="202" t="s">
        <v>149</v>
      </c>
      <c r="E275" s="213" t="s">
        <v>19</v>
      </c>
      <c r="F275" s="214" t="s">
        <v>478</v>
      </c>
      <c r="G275" s="212"/>
      <c r="H275" s="215">
        <v>33.759</v>
      </c>
      <c r="I275" s="216"/>
      <c r="J275" s="212"/>
      <c r="K275" s="212"/>
      <c r="L275" s="217"/>
      <c r="M275" s="218"/>
      <c r="N275" s="219"/>
      <c r="O275" s="219"/>
      <c r="P275" s="219"/>
      <c r="Q275" s="219"/>
      <c r="R275" s="219"/>
      <c r="S275" s="219"/>
      <c r="T275" s="220"/>
      <c r="AT275" s="221" t="s">
        <v>149</v>
      </c>
      <c r="AU275" s="221" t="s">
        <v>86</v>
      </c>
      <c r="AV275" s="14" t="s">
        <v>86</v>
      </c>
      <c r="AW275" s="14" t="s">
        <v>37</v>
      </c>
      <c r="AX275" s="14" t="s">
        <v>76</v>
      </c>
      <c r="AY275" s="221" t="s">
        <v>117</v>
      </c>
    </row>
    <row r="276" spans="1:65" s="2" customFormat="1" ht="16.5" customHeight="1">
      <c r="A276" s="34"/>
      <c r="B276" s="35"/>
      <c r="C276" s="187" t="s">
        <v>479</v>
      </c>
      <c r="D276" s="187" t="s">
        <v>120</v>
      </c>
      <c r="E276" s="188" t="s">
        <v>480</v>
      </c>
      <c r="F276" s="189" t="s">
        <v>481</v>
      </c>
      <c r="G276" s="190" t="s">
        <v>273</v>
      </c>
      <c r="H276" s="191">
        <v>421.991</v>
      </c>
      <c r="I276" s="192"/>
      <c r="J276" s="193">
        <f>ROUND(I276*H276,2)</f>
        <v>0</v>
      </c>
      <c r="K276" s="189" t="s">
        <v>19</v>
      </c>
      <c r="L276" s="39"/>
      <c r="M276" s="194" t="s">
        <v>19</v>
      </c>
      <c r="N276" s="195" t="s">
        <v>47</v>
      </c>
      <c r="O276" s="64"/>
      <c r="P276" s="196">
        <f>O276*H276</f>
        <v>0</v>
      </c>
      <c r="Q276" s="196">
        <v>0</v>
      </c>
      <c r="R276" s="196">
        <f>Q276*H276</f>
        <v>0</v>
      </c>
      <c r="S276" s="196">
        <v>0</v>
      </c>
      <c r="T276" s="197">
        <f>S276*H276</f>
        <v>0</v>
      </c>
      <c r="U276" s="34"/>
      <c r="V276" s="34"/>
      <c r="W276" s="34"/>
      <c r="X276" s="34"/>
      <c r="Y276" s="34"/>
      <c r="Z276" s="34"/>
      <c r="AA276" s="34"/>
      <c r="AB276" s="34"/>
      <c r="AC276" s="34"/>
      <c r="AD276" s="34"/>
      <c r="AE276" s="34"/>
      <c r="AR276" s="198" t="s">
        <v>214</v>
      </c>
      <c r="AT276" s="198" t="s">
        <v>120</v>
      </c>
      <c r="AU276" s="198" t="s">
        <v>86</v>
      </c>
      <c r="AY276" s="17" t="s">
        <v>117</v>
      </c>
      <c r="BE276" s="199">
        <f>IF(N276="základní",J276,0)</f>
        <v>0</v>
      </c>
      <c r="BF276" s="199">
        <f>IF(N276="snížená",J276,0)</f>
        <v>0</v>
      </c>
      <c r="BG276" s="199">
        <f>IF(N276="zákl. přenesená",J276,0)</f>
        <v>0</v>
      </c>
      <c r="BH276" s="199">
        <f>IF(N276="sníž. přenesená",J276,0)</f>
        <v>0</v>
      </c>
      <c r="BI276" s="199">
        <f>IF(N276="nulová",J276,0)</f>
        <v>0</v>
      </c>
      <c r="BJ276" s="17" t="s">
        <v>84</v>
      </c>
      <c r="BK276" s="199">
        <f>ROUND(I276*H276,2)</f>
        <v>0</v>
      </c>
      <c r="BL276" s="17" t="s">
        <v>214</v>
      </c>
      <c r="BM276" s="198" t="s">
        <v>482</v>
      </c>
    </row>
    <row r="277" spans="2:51" s="13" customFormat="1" ht="11.25">
      <c r="B277" s="200"/>
      <c r="C277" s="201"/>
      <c r="D277" s="202" t="s">
        <v>149</v>
      </c>
      <c r="E277" s="203" t="s">
        <v>19</v>
      </c>
      <c r="F277" s="204" t="s">
        <v>483</v>
      </c>
      <c r="G277" s="201"/>
      <c r="H277" s="203" t="s">
        <v>19</v>
      </c>
      <c r="I277" s="205"/>
      <c r="J277" s="201"/>
      <c r="K277" s="201"/>
      <c r="L277" s="206"/>
      <c r="M277" s="207"/>
      <c r="N277" s="208"/>
      <c r="O277" s="208"/>
      <c r="P277" s="208"/>
      <c r="Q277" s="208"/>
      <c r="R277" s="208"/>
      <c r="S277" s="208"/>
      <c r="T277" s="209"/>
      <c r="AT277" s="210" t="s">
        <v>149</v>
      </c>
      <c r="AU277" s="210" t="s">
        <v>86</v>
      </c>
      <c r="AV277" s="13" t="s">
        <v>84</v>
      </c>
      <c r="AW277" s="13" t="s">
        <v>37</v>
      </c>
      <c r="AX277" s="13" t="s">
        <v>76</v>
      </c>
      <c r="AY277" s="210" t="s">
        <v>117</v>
      </c>
    </row>
    <row r="278" spans="2:51" s="14" customFormat="1" ht="11.25">
      <c r="B278" s="211"/>
      <c r="C278" s="212"/>
      <c r="D278" s="202" t="s">
        <v>149</v>
      </c>
      <c r="E278" s="213" t="s">
        <v>19</v>
      </c>
      <c r="F278" s="214" t="s">
        <v>484</v>
      </c>
      <c r="G278" s="212"/>
      <c r="H278" s="215">
        <v>421.991</v>
      </c>
      <c r="I278" s="216"/>
      <c r="J278" s="212"/>
      <c r="K278" s="212"/>
      <c r="L278" s="217"/>
      <c r="M278" s="218"/>
      <c r="N278" s="219"/>
      <c r="O278" s="219"/>
      <c r="P278" s="219"/>
      <c r="Q278" s="219"/>
      <c r="R278" s="219"/>
      <c r="S278" s="219"/>
      <c r="T278" s="220"/>
      <c r="AT278" s="221" t="s">
        <v>149</v>
      </c>
      <c r="AU278" s="221" t="s">
        <v>86</v>
      </c>
      <c r="AV278" s="14" t="s">
        <v>86</v>
      </c>
      <c r="AW278" s="14" t="s">
        <v>37</v>
      </c>
      <c r="AX278" s="14" t="s">
        <v>76</v>
      </c>
      <c r="AY278" s="221" t="s">
        <v>117</v>
      </c>
    </row>
    <row r="279" spans="1:65" s="2" customFormat="1" ht="33" customHeight="1">
      <c r="A279" s="34"/>
      <c r="B279" s="35"/>
      <c r="C279" s="187" t="s">
        <v>485</v>
      </c>
      <c r="D279" s="187" t="s">
        <v>120</v>
      </c>
      <c r="E279" s="188" t="s">
        <v>486</v>
      </c>
      <c r="F279" s="189" t="s">
        <v>487</v>
      </c>
      <c r="G279" s="190" t="s">
        <v>186</v>
      </c>
      <c r="H279" s="191">
        <v>104</v>
      </c>
      <c r="I279" s="192"/>
      <c r="J279" s="193">
        <f>ROUND(I279*H279,2)</f>
        <v>0</v>
      </c>
      <c r="K279" s="189" t="s">
        <v>19</v>
      </c>
      <c r="L279" s="39"/>
      <c r="M279" s="194" t="s">
        <v>19</v>
      </c>
      <c r="N279" s="195" t="s">
        <v>47</v>
      </c>
      <c r="O279" s="64"/>
      <c r="P279" s="196">
        <f>O279*H279</f>
        <v>0</v>
      </c>
      <c r="Q279" s="196">
        <v>0</v>
      </c>
      <c r="R279" s="196">
        <f>Q279*H279</f>
        <v>0</v>
      </c>
      <c r="S279" s="196">
        <v>0</v>
      </c>
      <c r="T279" s="197">
        <f>S279*H279</f>
        <v>0</v>
      </c>
      <c r="U279" s="34"/>
      <c r="V279" s="34"/>
      <c r="W279" s="34"/>
      <c r="X279" s="34"/>
      <c r="Y279" s="34"/>
      <c r="Z279" s="34"/>
      <c r="AA279" s="34"/>
      <c r="AB279" s="34"/>
      <c r="AC279" s="34"/>
      <c r="AD279" s="34"/>
      <c r="AE279" s="34"/>
      <c r="AR279" s="198" t="s">
        <v>214</v>
      </c>
      <c r="AT279" s="198" t="s">
        <v>120</v>
      </c>
      <c r="AU279" s="198" t="s">
        <v>86</v>
      </c>
      <c r="AY279" s="17" t="s">
        <v>117</v>
      </c>
      <c r="BE279" s="199">
        <f>IF(N279="základní",J279,0)</f>
        <v>0</v>
      </c>
      <c r="BF279" s="199">
        <f>IF(N279="snížená",J279,0)</f>
        <v>0</v>
      </c>
      <c r="BG279" s="199">
        <f>IF(N279="zákl. přenesená",J279,0)</f>
        <v>0</v>
      </c>
      <c r="BH279" s="199">
        <f>IF(N279="sníž. přenesená",J279,0)</f>
        <v>0</v>
      </c>
      <c r="BI279" s="199">
        <f>IF(N279="nulová",J279,0)</f>
        <v>0</v>
      </c>
      <c r="BJ279" s="17" t="s">
        <v>84</v>
      </c>
      <c r="BK279" s="199">
        <f>ROUND(I279*H279,2)</f>
        <v>0</v>
      </c>
      <c r="BL279" s="17" t="s">
        <v>214</v>
      </c>
      <c r="BM279" s="198" t="s">
        <v>488</v>
      </c>
    </row>
    <row r="280" spans="2:51" s="14" customFormat="1" ht="11.25">
      <c r="B280" s="211"/>
      <c r="C280" s="212"/>
      <c r="D280" s="202" t="s">
        <v>149</v>
      </c>
      <c r="E280" s="213" t="s">
        <v>19</v>
      </c>
      <c r="F280" s="214" t="s">
        <v>489</v>
      </c>
      <c r="G280" s="212"/>
      <c r="H280" s="215">
        <v>104</v>
      </c>
      <c r="I280" s="216"/>
      <c r="J280" s="212"/>
      <c r="K280" s="212"/>
      <c r="L280" s="217"/>
      <c r="M280" s="218"/>
      <c r="N280" s="219"/>
      <c r="O280" s="219"/>
      <c r="P280" s="219"/>
      <c r="Q280" s="219"/>
      <c r="R280" s="219"/>
      <c r="S280" s="219"/>
      <c r="T280" s="220"/>
      <c r="AT280" s="221" t="s">
        <v>149</v>
      </c>
      <c r="AU280" s="221" t="s">
        <v>86</v>
      </c>
      <c r="AV280" s="14" t="s">
        <v>86</v>
      </c>
      <c r="AW280" s="14" t="s">
        <v>37</v>
      </c>
      <c r="AX280" s="14" t="s">
        <v>76</v>
      </c>
      <c r="AY280" s="221" t="s">
        <v>117</v>
      </c>
    </row>
    <row r="281" spans="1:65" s="2" customFormat="1" ht="33" customHeight="1">
      <c r="A281" s="34"/>
      <c r="B281" s="35"/>
      <c r="C281" s="187" t="s">
        <v>490</v>
      </c>
      <c r="D281" s="187" t="s">
        <v>120</v>
      </c>
      <c r="E281" s="188" t="s">
        <v>491</v>
      </c>
      <c r="F281" s="189" t="s">
        <v>492</v>
      </c>
      <c r="G281" s="190" t="s">
        <v>245</v>
      </c>
      <c r="H281" s="191">
        <v>0.481</v>
      </c>
      <c r="I281" s="192"/>
      <c r="J281" s="193">
        <f>ROUND(I281*H281,2)</f>
        <v>0</v>
      </c>
      <c r="K281" s="189" t="s">
        <v>124</v>
      </c>
      <c r="L281" s="39"/>
      <c r="M281" s="222" t="s">
        <v>19</v>
      </c>
      <c r="N281" s="223" t="s">
        <v>47</v>
      </c>
      <c r="O281" s="224"/>
      <c r="P281" s="225">
        <f>O281*H281</f>
        <v>0</v>
      </c>
      <c r="Q281" s="225">
        <v>0</v>
      </c>
      <c r="R281" s="225">
        <f>Q281*H281</f>
        <v>0</v>
      </c>
      <c r="S281" s="225">
        <v>0</v>
      </c>
      <c r="T281" s="226">
        <f>S281*H281</f>
        <v>0</v>
      </c>
      <c r="U281" s="34"/>
      <c r="V281" s="34"/>
      <c r="W281" s="34"/>
      <c r="X281" s="34"/>
      <c r="Y281" s="34"/>
      <c r="Z281" s="34"/>
      <c r="AA281" s="34"/>
      <c r="AB281" s="34"/>
      <c r="AC281" s="34"/>
      <c r="AD281" s="34"/>
      <c r="AE281" s="34"/>
      <c r="AR281" s="198" t="s">
        <v>214</v>
      </c>
      <c r="AT281" s="198" t="s">
        <v>120</v>
      </c>
      <c r="AU281" s="198" t="s">
        <v>86</v>
      </c>
      <c r="AY281" s="17" t="s">
        <v>117</v>
      </c>
      <c r="BE281" s="199">
        <f>IF(N281="základní",J281,0)</f>
        <v>0</v>
      </c>
      <c r="BF281" s="199">
        <f>IF(N281="snížená",J281,0)</f>
        <v>0</v>
      </c>
      <c r="BG281" s="199">
        <f>IF(N281="zákl. přenesená",J281,0)</f>
        <v>0</v>
      </c>
      <c r="BH281" s="199">
        <f>IF(N281="sníž. přenesená",J281,0)</f>
        <v>0</v>
      </c>
      <c r="BI281" s="199">
        <f>IF(N281="nulová",J281,0)</f>
        <v>0</v>
      </c>
      <c r="BJ281" s="17" t="s">
        <v>84</v>
      </c>
      <c r="BK281" s="199">
        <f>ROUND(I281*H281,2)</f>
        <v>0</v>
      </c>
      <c r="BL281" s="17" t="s">
        <v>214</v>
      </c>
      <c r="BM281" s="198" t="s">
        <v>493</v>
      </c>
    </row>
    <row r="282" spans="1:31" s="2" customFormat="1" ht="6.75" customHeight="1">
      <c r="A282" s="34"/>
      <c r="B282" s="47"/>
      <c r="C282" s="48"/>
      <c r="D282" s="48"/>
      <c r="E282" s="48"/>
      <c r="F282" s="48"/>
      <c r="G282" s="48"/>
      <c r="H282" s="48"/>
      <c r="I282" s="136"/>
      <c r="J282" s="48"/>
      <c r="K282" s="48"/>
      <c r="L282" s="39"/>
      <c r="M282" s="34"/>
      <c r="O282" s="34"/>
      <c r="P282" s="34"/>
      <c r="Q282" s="34"/>
      <c r="R282" s="34"/>
      <c r="S282" s="34"/>
      <c r="T282" s="34"/>
      <c r="U282" s="34"/>
      <c r="V282" s="34"/>
      <c r="W282" s="34"/>
      <c r="X282" s="34"/>
      <c r="Y282" s="34"/>
      <c r="Z282" s="34"/>
      <c r="AA282" s="34"/>
      <c r="AB282" s="34"/>
      <c r="AC282" s="34"/>
      <c r="AD282" s="34"/>
      <c r="AE282" s="34"/>
    </row>
  </sheetData>
  <sheetProtection sheet="1" objects="1" scenarios="1" formatColumns="0" formatRows="0" autoFilter="0"/>
  <autoFilter ref="C97:K281"/>
  <mergeCells count="9">
    <mergeCell ref="E50:H50"/>
    <mergeCell ref="E88:H88"/>
    <mergeCell ref="E90:H90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>
      <selection activeCell="A1" sqref="A1"/>
    </sheetView>
  </sheetViews>
  <sheetFormatPr defaultColWidth="9.140625" defaultRowHeight="12"/>
  <cols>
    <col min="1" max="1" width="8.28125" style="237" customWidth="1"/>
    <col min="2" max="2" width="1.7109375" style="237" customWidth="1"/>
    <col min="3" max="4" width="5.00390625" style="237" customWidth="1"/>
    <col min="5" max="5" width="11.7109375" style="237" customWidth="1"/>
    <col min="6" max="6" width="9.140625" style="237" customWidth="1"/>
    <col min="7" max="7" width="5.00390625" style="237" customWidth="1"/>
    <col min="8" max="8" width="77.8515625" style="237" customWidth="1"/>
    <col min="9" max="10" width="20.00390625" style="237" customWidth="1"/>
    <col min="11" max="11" width="1.7109375" style="237" customWidth="1"/>
  </cols>
  <sheetData>
    <row r="1" s="1" customFormat="1" ht="37.5" customHeight="1"/>
    <row r="2" spans="2:11" s="1" customFormat="1" ht="7.5" customHeight="1">
      <c r="B2" s="238"/>
      <c r="C2" s="239"/>
      <c r="D2" s="239"/>
      <c r="E2" s="239"/>
      <c r="F2" s="239"/>
      <c r="G2" s="239"/>
      <c r="H2" s="239"/>
      <c r="I2" s="239"/>
      <c r="J2" s="239"/>
      <c r="K2" s="240"/>
    </row>
    <row r="3" spans="2:11" s="15" customFormat="1" ht="45" customHeight="1">
      <c r="B3" s="241"/>
      <c r="C3" s="366" t="s">
        <v>494</v>
      </c>
      <c r="D3" s="366"/>
      <c r="E3" s="366"/>
      <c r="F3" s="366"/>
      <c r="G3" s="366"/>
      <c r="H3" s="366"/>
      <c r="I3" s="366"/>
      <c r="J3" s="366"/>
      <c r="K3" s="242"/>
    </row>
    <row r="4" spans="2:11" s="1" customFormat="1" ht="25.5" customHeight="1">
      <c r="B4" s="243"/>
      <c r="C4" s="371" t="s">
        <v>495</v>
      </c>
      <c r="D4" s="371"/>
      <c r="E4" s="371"/>
      <c r="F4" s="371"/>
      <c r="G4" s="371"/>
      <c r="H4" s="371"/>
      <c r="I4" s="371"/>
      <c r="J4" s="371"/>
      <c r="K4" s="244"/>
    </row>
    <row r="5" spans="2:11" s="1" customFormat="1" ht="5.25" customHeight="1">
      <c r="B5" s="243"/>
      <c r="C5" s="245"/>
      <c r="D5" s="245"/>
      <c r="E5" s="245"/>
      <c r="F5" s="245"/>
      <c r="G5" s="245"/>
      <c r="H5" s="245"/>
      <c r="I5" s="245"/>
      <c r="J5" s="245"/>
      <c r="K5" s="244"/>
    </row>
    <row r="6" spans="2:11" s="1" customFormat="1" ht="15" customHeight="1">
      <c r="B6" s="243"/>
      <c r="C6" s="370" t="s">
        <v>496</v>
      </c>
      <c r="D6" s="370"/>
      <c r="E6" s="370"/>
      <c r="F6" s="370"/>
      <c r="G6" s="370"/>
      <c r="H6" s="370"/>
      <c r="I6" s="370"/>
      <c r="J6" s="370"/>
      <c r="K6" s="244"/>
    </row>
    <row r="7" spans="2:11" s="1" customFormat="1" ht="15" customHeight="1">
      <c r="B7" s="247"/>
      <c r="C7" s="370" t="s">
        <v>497</v>
      </c>
      <c r="D7" s="370"/>
      <c r="E7" s="370"/>
      <c r="F7" s="370"/>
      <c r="G7" s="370"/>
      <c r="H7" s="370"/>
      <c r="I7" s="370"/>
      <c r="J7" s="370"/>
      <c r="K7" s="244"/>
    </row>
    <row r="8" spans="2:11" s="1" customFormat="1" ht="12.75" customHeight="1">
      <c r="B8" s="247"/>
      <c r="C8" s="246"/>
      <c r="D8" s="246"/>
      <c r="E8" s="246"/>
      <c r="F8" s="246"/>
      <c r="G8" s="246"/>
      <c r="H8" s="246"/>
      <c r="I8" s="246"/>
      <c r="J8" s="246"/>
      <c r="K8" s="244"/>
    </row>
    <row r="9" spans="2:11" s="1" customFormat="1" ht="15" customHeight="1">
      <c r="B9" s="247"/>
      <c r="C9" s="370" t="s">
        <v>498</v>
      </c>
      <c r="D9" s="370"/>
      <c r="E9" s="370"/>
      <c r="F9" s="370"/>
      <c r="G9" s="370"/>
      <c r="H9" s="370"/>
      <c r="I9" s="370"/>
      <c r="J9" s="370"/>
      <c r="K9" s="244"/>
    </row>
    <row r="10" spans="2:11" s="1" customFormat="1" ht="15" customHeight="1">
      <c r="B10" s="247"/>
      <c r="C10" s="246"/>
      <c r="D10" s="370" t="s">
        <v>499</v>
      </c>
      <c r="E10" s="370"/>
      <c r="F10" s="370"/>
      <c r="G10" s="370"/>
      <c r="H10" s="370"/>
      <c r="I10" s="370"/>
      <c r="J10" s="370"/>
      <c r="K10" s="244"/>
    </row>
    <row r="11" spans="2:11" s="1" customFormat="1" ht="15" customHeight="1">
      <c r="B11" s="247"/>
      <c r="C11" s="248"/>
      <c r="D11" s="370" t="s">
        <v>500</v>
      </c>
      <c r="E11" s="370"/>
      <c r="F11" s="370"/>
      <c r="G11" s="370"/>
      <c r="H11" s="370"/>
      <c r="I11" s="370"/>
      <c r="J11" s="370"/>
      <c r="K11" s="244"/>
    </row>
    <row r="12" spans="2:11" s="1" customFormat="1" ht="15" customHeight="1">
      <c r="B12" s="247"/>
      <c r="C12" s="248"/>
      <c r="D12" s="246"/>
      <c r="E12" s="246"/>
      <c r="F12" s="246"/>
      <c r="G12" s="246"/>
      <c r="H12" s="246"/>
      <c r="I12" s="246"/>
      <c r="J12" s="246"/>
      <c r="K12" s="244"/>
    </row>
    <row r="13" spans="2:11" s="1" customFormat="1" ht="15" customHeight="1">
      <c r="B13" s="247"/>
      <c r="C13" s="248"/>
      <c r="D13" s="249" t="s">
        <v>501</v>
      </c>
      <c r="E13" s="246"/>
      <c r="F13" s="246"/>
      <c r="G13" s="246"/>
      <c r="H13" s="246"/>
      <c r="I13" s="246"/>
      <c r="J13" s="246"/>
      <c r="K13" s="244"/>
    </row>
    <row r="14" spans="2:11" s="1" customFormat="1" ht="12.75" customHeight="1">
      <c r="B14" s="247"/>
      <c r="C14" s="248"/>
      <c r="D14" s="248"/>
      <c r="E14" s="248"/>
      <c r="F14" s="248"/>
      <c r="G14" s="248"/>
      <c r="H14" s="248"/>
      <c r="I14" s="248"/>
      <c r="J14" s="248"/>
      <c r="K14" s="244"/>
    </row>
    <row r="15" spans="2:11" s="1" customFormat="1" ht="15" customHeight="1">
      <c r="B15" s="247"/>
      <c r="C15" s="248"/>
      <c r="D15" s="370" t="s">
        <v>502</v>
      </c>
      <c r="E15" s="370"/>
      <c r="F15" s="370"/>
      <c r="G15" s="370"/>
      <c r="H15" s="370"/>
      <c r="I15" s="370"/>
      <c r="J15" s="370"/>
      <c r="K15" s="244"/>
    </row>
    <row r="16" spans="2:11" s="1" customFormat="1" ht="15" customHeight="1">
      <c r="B16" s="247"/>
      <c r="C16" s="248"/>
      <c r="D16" s="370" t="s">
        <v>503</v>
      </c>
      <c r="E16" s="370"/>
      <c r="F16" s="370"/>
      <c r="G16" s="370"/>
      <c r="H16" s="370"/>
      <c r="I16" s="370"/>
      <c r="J16" s="370"/>
      <c r="K16" s="244"/>
    </row>
    <row r="17" spans="2:11" s="1" customFormat="1" ht="15" customHeight="1">
      <c r="B17" s="247"/>
      <c r="C17" s="248"/>
      <c r="D17" s="370" t="s">
        <v>504</v>
      </c>
      <c r="E17" s="370"/>
      <c r="F17" s="370"/>
      <c r="G17" s="370"/>
      <c r="H17" s="370"/>
      <c r="I17" s="370"/>
      <c r="J17" s="370"/>
      <c r="K17" s="244"/>
    </row>
    <row r="18" spans="2:11" s="1" customFormat="1" ht="15" customHeight="1">
      <c r="B18" s="247"/>
      <c r="C18" s="248"/>
      <c r="D18" s="248"/>
      <c r="E18" s="250" t="s">
        <v>83</v>
      </c>
      <c r="F18" s="370" t="s">
        <v>505</v>
      </c>
      <c r="G18" s="370"/>
      <c r="H18" s="370"/>
      <c r="I18" s="370"/>
      <c r="J18" s="370"/>
      <c r="K18" s="244"/>
    </row>
    <row r="19" spans="2:11" s="1" customFormat="1" ht="15" customHeight="1">
      <c r="B19" s="247"/>
      <c r="C19" s="248"/>
      <c r="D19" s="248"/>
      <c r="E19" s="250" t="s">
        <v>506</v>
      </c>
      <c r="F19" s="370" t="s">
        <v>507</v>
      </c>
      <c r="G19" s="370"/>
      <c r="H19" s="370"/>
      <c r="I19" s="370"/>
      <c r="J19" s="370"/>
      <c r="K19" s="244"/>
    </row>
    <row r="20" spans="2:11" s="1" customFormat="1" ht="15" customHeight="1">
      <c r="B20" s="247"/>
      <c r="C20" s="248"/>
      <c r="D20" s="248"/>
      <c r="E20" s="250" t="s">
        <v>508</v>
      </c>
      <c r="F20" s="370" t="s">
        <v>509</v>
      </c>
      <c r="G20" s="370"/>
      <c r="H20" s="370"/>
      <c r="I20" s="370"/>
      <c r="J20" s="370"/>
      <c r="K20" s="244"/>
    </row>
    <row r="21" spans="2:11" s="1" customFormat="1" ht="15" customHeight="1">
      <c r="B21" s="247"/>
      <c r="C21" s="248"/>
      <c r="D21" s="248"/>
      <c r="E21" s="250" t="s">
        <v>510</v>
      </c>
      <c r="F21" s="370" t="s">
        <v>82</v>
      </c>
      <c r="G21" s="370"/>
      <c r="H21" s="370"/>
      <c r="I21" s="370"/>
      <c r="J21" s="370"/>
      <c r="K21" s="244"/>
    </row>
    <row r="22" spans="2:11" s="1" customFormat="1" ht="15" customHeight="1">
      <c r="B22" s="247"/>
      <c r="C22" s="248"/>
      <c r="D22" s="248"/>
      <c r="E22" s="250" t="s">
        <v>511</v>
      </c>
      <c r="F22" s="370" t="s">
        <v>512</v>
      </c>
      <c r="G22" s="370"/>
      <c r="H22" s="370"/>
      <c r="I22" s="370"/>
      <c r="J22" s="370"/>
      <c r="K22" s="244"/>
    </row>
    <row r="23" spans="2:11" s="1" customFormat="1" ht="15" customHeight="1">
      <c r="B23" s="247"/>
      <c r="C23" s="248"/>
      <c r="D23" s="248"/>
      <c r="E23" s="250" t="s">
        <v>513</v>
      </c>
      <c r="F23" s="370" t="s">
        <v>514</v>
      </c>
      <c r="G23" s="370"/>
      <c r="H23" s="370"/>
      <c r="I23" s="370"/>
      <c r="J23" s="370"/>
      <c r="K23" s="244"/>
    </row>
    <row r="24" spans="2:11" s="1" customFormat="1" ht="12.75" customHeight="1">
      <c r="B24" s="247"/>
      <c r="C24" s="248"/>
      <c r="D24" s="248"/>
      <c r="E24" s="248"/>
      <c r="F24" s="248"/>
      <c r="G24" s="248"/>
      <c r="H24" s="248"/>
      <c r="I24" s="248"/>
      <c r="J24" s="248"/>
      <c r="K24" s="244"/>
    </row>
    <row r="25" spans="2:11" s="1" customFormat="1" ht="15" customHeight="1">
      <c r="B25" s="247"/>
      <c r="C25" s="370" t="s">
        <v>515</v>
      </c>
      <c r="D25" s="370"/>
      <c r="E25" s="370"/>
      <c r="F25" s="370"/>
      <c r="G25" s="370"/>
      <c r="H25" s="370"/>
      <c r="I25" s="370"/>
      <c r="J25" s="370"/>
      <c r="K25" s="244"/>
    </row>
    <row r="26" spans="2:11" s="1" customFormat="1" ht="15" customHeight="1">
      <c r="B26" s="247"/>
      <c r="C26" s="370" t="s">
        <v>516</v>
      </c>
      <c r="D26" s="370"/>
      <c r="E26" s="370"/>
      <c r="F26" s="370"/>
      <c r="G26" s="370"/>
      <c r="H26" s="370"/>
      <c r="I26" s="370"/>
      <c r="J26" s="370"/>
      <c r="K26" s="244"/>
    </row>
    <row r="27" spans="2:11" s="1" customFormat="1" ht="15" customHeight="1">
      <c r="B27" s="247"/>
      <c r="C27" s="246"/>
      <c r="D27" s="370" t="s">
        <v>517</v>
      </c>
      <c r="E27" s="370"/>
      <c r="F27" s="370"/>
      <c r="G27" s="370"/>
      <c r="H27" s="370"/>
      <c r="I27" s="370"/>
      <c r="J27" s="370"/>
      <c r="K27" s="244"/>
    </row>
    <row r="28" spans="2:11" s="1" customFormat="1" ht="15" customHeight="1">
      <c r="B28" s="247"/>
      <c r="C28" s="248"/>
      <c r="D28" s="370" t="s">
        <v>518</v>
      </c>
      <c r="E28" s="370"/>
      <c r="F28" s="370"/>
      <c r="G28" s="370"/>
      <c r="H28" s="370"/>
      <c r="I28" s="370"/>
      <c r="J28" s="370"/>
      <c r="K28" s="244"/>
    </row>
    <row r="29" spans="2:11" s="1" customFormat="1" ht="12.75" customHeight="1">
      <c r="B29" s="247"/>
      <c r="C29" s="248"/>
      <c r="D29" s="248"/>
      <c r="E29" s="248"/>
      <c r="F29" s="248"/>
      <c r="G29" s="248"/>
      <c r="H29" s="248"/>
      <c r="I29" s="248"/>
      <c r="J29" s="248"/>
      <c r="K29" s="244"/>
    </row>
    <row r="30" spans="2:11" s="1" customFormat="1" ht="15" customHeight="1">
      <c r="B30" s="247"/>
      <c r="C30" s="248"/>
      <c r="D30" s="370" t="s">
        <v>519</v>
      </c>
      <c r="E30" s="370"/>
      <c r="F30" s="370"/>
      <c r="G30" s="370"/>
      <c r="H30" s="370"/>
      <c r="I30" s="370"/>
      <c r="J30" s="370"/>
      <c r="K30" s="244"/>
    </row>
    <row r="31" spans="2:11" s="1" customFormat="1" ht="15" customHeight="1">
      <c r="B31" s="247"/>
      <c r="C31" s="248"/>
      <c r="D31" s="370" t="s">
        <v>520</v>
      </c>
      <c r="E31" s="370"/>
      <c r="F31" s="370"/>
      <c r="G31" s="370"/>
      <c r="H31" s="370"/>
      <c r="I31" s="370"/>
      <c r="J31" s="370"/>
      <c r="K31" s="244"/>
    </row>
    <row r="32" spans="2:11" s="1" customFormat="1" ht="12.75" customHeight="1">
      <c r="B32" s="247"/>
      <c r="C32" s="248"/>
      <c r="D32" s="248"/>
      <c r="E32" s="248"/>
      <c r="F32" s="248"/>
      <c r="G32" s="248"/>
      <c r="H32" s="248"/>
      <c r="I32" s="248"/>
      <c r="J32" s="248"/>
      <c r="K32" s="244"/>
    </row>
    <row r="33" spans="2:11" s="1" customFormat="1" ht="15" customHeight="1">
      <c r="B33" s="247"/>
      <c r="C33" s="248"/>
      <c r="D33" s="370" t="s">
        <v>521</v>
      </c>
      <c r="E33" s="370"/>
      <c r="F33" s="370"/>
      <c r="G33" s="370"/>
      <c r="H33" s="370"/>
      <c r="I33" s="370"/>
      <c r="J33" s="370"/>
      <c r="K33" s="244"/>
    </row>
    <row r="34" spans="2:11" s="1" customFormat="1" ht="15" customHeight="1">
      <c r="B34" s="247"/>
      <c r="C34" s="248"/>
      <c r="D34" s="370" t="s">
        <v>522</v>
      </c>
      <c r="E34" s="370"/>
      <c r="F34" s="370"/>
      <c r="G34" s="370"/>
      <c r="H34" s="370"/>
      <c r="I34" s="370"/>
      <c r="J34" s="370"/>
      <c r="K34" s="244"/>
    </row>
    <row r="35" spans="2:11" s="1" customFormat="1" ht="15" customHeight="1">
      <c r="B35" s="247"/>
      <c r="C35" s="248"/>
      <c r="D35" s="370" t="s">
        <v>523</v>
      </c>
      <c r="E35" s="370"/>
      <c r="F35" s="370"/>
      <c r="G35" s="370"/>
      <c r="H35" s="370"/>
      <c r="I35" s="370"/>
      <c r="J35" s="370"/>
      <c r="K35" s="244"/>
    </row>
    <row r="36" spans="2:11" s="1" customFormat="1" ht="15" customHeight="1">
      <c r="B36" s="247"/>
      <c r="C36" s="248"/>
      <c r="D36" s="246"/>
      <c r="E36" s="249" t="s">
        <v>102</v>
      </c>
      <c r="F36" s="246"/>
      <c r="G36" s="370" t="s">
        <v>524</v>
      </c>
      <c r="H36" s="370"/>
      <c r="I36" s="370"/>
      <c r="J36" s="370"/>
      <c r="K36" s="244"/>
    </row>
    <row r="37" spans="2:11" s="1" customFormat="1" ht="30.75" customHeight="1">
      <c r="B37" s="247"/>
      <c r="C37" s="248"/>
      <c r="D37" s="246"/>
      <c r="E37" s="249" t="s">
        <v>525</v>
      </c>
      <c r="F37" s="246"/>
      <c r="G37" s="370" t="s">
        <v>526</v>
      </c>
      <c r="H37" s="370"/>
      <c r="I37" s="370"/>
      <c r="J37" s="370"/>
      <c r="K37" s="244"/>
    </row>
    <row r="38" spans="2:11" s="1" customFormat="1" ht="15" customHeight="1">
      <c r="B38" s="247"/>
      <c r="C38" s="248"/>
      <c r="D38" s="246"/>
      <c r="E38" s="249" t="s">
        <v>57</v>
      </c>
      <c r="F38" s="246"/>
      <c r="G38" s="370" t="s">
        <v>527</v>
      </c>
      <c r="H38" s="370"/>
      <c r="I38" s="370"/>
      <c r="J38" s="370"/>
      <c r="K38" s="244"/>
    </row>
    <row r="39" spans="2:11" s="1" customFormat="1" ht="15" customHeight="1">
      <c r="B39" s="247"/>
      <c r="C39" s="248"/>
      <c r="D39" s="246"/>
      <c r="E39" s="249" t="s">
        <v>58</v>
      </c>
      <c r="F39" s="246"/>
      <c r="G39" s="370" t="s">
        <v>528</v>
      </c>
      <c r="H39" s="370"/>
      <c r="I39" s="370"/>
      <c r="J39" s="370"/>
      <c r="K39" s="244"/>
    </row>
    <row r="40" spans="2:11" s="1" customFormat="1" ht="15" customHeight="1">
      <c r="B40" s="247"/>
      <c r="C40" s="248"/>
      <c r="D40" s="246"/>
      <c r="E40" s="249" t="s">
        <v>103</v>
      </c>
      <c r="F40" s="246"/>
      <c r="G40" s="370" t="s">
        <v>529</v>
      </c>
      <c r="H40" s="370"/>
      <c r="I40" s="370"/>
      <c r="J40" s="370"/>
      <c r="K40" s="244"/>
    </row>
    <row r="41" spans="2:11" s="1" customFormat="1" ht="15" customHeight="1">
      <c r="B41" s="247"/>
      <c r="C41" s="248"/>
      <c r="D41" s="246"/>
      <c r="E41" s="249" t="s">
        <v>104</v>
      </c>
      <c r="F41" s="246"/>
      <c r="G41" s="370" t="s">
        <v>530</v>
      </c>
      <c r="H41" s="370"/>
      <c r="I41" s="370"/>
      <c r="J41" s="370"/>
      <c r="K41" s="244"/>
    </row>
    <row r="42" spans="2:11" s="1" customFormat="1" ht="15" customHeight="1">
      <c r="B42" s="247"/>
      <c r="C42" s="248"/>
      <c r="D42" s="246"/>
      <c r="E42" s="249" t="s">
        <v>531</v>
      </c>
      <c r="F42" s="246"/>
      <c r="G42" s="370" t="s">
        <v>532</v>
      </c>
      <c r="H42" s="370"/>
      <c r="I42" s="370"/>
      <c r="J42" s="370"/>
      <c r="K42" s="244"/>
    </row>
    <row r="43" spans="2:11" s="1" customFormat="1" ht="15" customHeight="1">
      <c r="B43" s="247"/>
      <c r="C43" s="248"/>
      <c r="D43" s="246"/>
      <c r="E43" s="249"/>
      <c r="F43" s="246"/>
      <c r="G43" s="370" t="s">
        <v>533</v>
      </c>
      <c r="H43" s="370"/>
      <c r="I43" s="370"/>
      <c r="J43" s="370"/>
      <c r="K43" s="244"/>
    </row>
    <row r="44" spans="2:11" s="1" customFormat="1" ht="15" customHeight="1">
      <c r="B44" s="247"/>
      <c r="C44" s="248"/>
      <c r="D44" s="246"/>
      <c r="E44" s="249" t="s">
        <v>534</v>
      </c>
      <c r="F44" s="246"/>
      <c r="G44" s="370" t="s">
        <v>535</v>
      </c>
      <c r="H44" s="370"/>
      <c r="I44" s="370"/>
      <c r="J44" s="370"/>
      <c r="K44" s="244"/>
    </row>
    <row r="45" spans="2:11" s="1" customFormat="1" ht="15" customHeight="1">
      <c r="B45" s="247"/>
      <c r="C45" s="248"/>
      <c r="D45" s="246"/>
      <c r="E45" s="249" t="s">
        <v>106</v>
      </c>
      <c r="F45" s="246"/>
      <c r="G45" s="370" t="s">
        <v>536</v>
      </c>
      <c r="H45" s="370"/>
      <c r="I45" s="370"/>
      <c r="J45" s="370"/>
      <c r="K45" s="244"/>
    </row>
    <row r="46" spans="2:11" s="1" customFormat="1" ht="12.75" customHeight="1">
      <c r="B46" s="247"/>
      <c r="C46" s="248"/>
      <c r="D46" s="246"/>
      <c r="E46" s="246"/>
      <c r="F46" s="246"/>
      <c r="G46" s="246"/>
      <c r="H46" s="246"/>
      <c r="I46" s="246"/>
      <c r="J46" s="246"/>
      <c r="K46" s="244"/>
    </row>
    <row r="47" spans="2:11" s="1" customFormat="1" ht="15" customHeight="1">
      <c r="B47" s="247"/>
      <c r="C47" s="248"/>
      <c r="D47" s="370" t="s">
        <v>537</v>
      </c>
      <c r="E47" s="370"/>
      <c r="F47" s="370"/>
      <c r="G47" s="370"/>
      <c r="H47" s="370"/>
      <c r="I47" s="370"/>
      <c r="J47" s="370"/>
      <c r="K47" s="244"/>
    </row>
    <row r="48" spans="2:11" s="1" customFormat="1" ht="15" customHeight="1">
      <c r="B48" s="247"/>
      <c r="C48" s="248"/>
      <c r="D48" s="248"/>
      <c r="E48" s="370" t="s">
        <v>538</v>
      </c>
      <c r="F48" s="370"/>
      <c r="G48" s="370"/>
      <c r="H48" s="370"/>
      <c r="I48" s="370"/>
      <c r="J48" s="370"/>
      <c r="K48" s="244"/>
    </row>
    <row r="49" spans="2:11" s="1" customFormat="1" ht="15" customHeight="1">
      <c r="B49" s="247"/>
      <c r="C49" s="248"/>
      <c r="D49" s="248"/>
      <c r="E49" s="370" t="s">
        <v>539</v>
      </c>
      <c r="F49" s="370"/>
      <c r="G49" s="370"/>
      <c r="H49" s="370"/>
      <c r="I49" s="370"/>
      <c r="J49" s="370"/>
      <c r="K49" s="244"/>
    </row>
    <row r="50" spans="2:11" s="1" customFormat="1" ht="15" customHeight="1">
      <c r="B50" s="247"/>
      <c r="C50" s="248"/>
      <c r="D50" s="248"/>
      <c r="E50" s="370" t="s">
        <v>540</v>
      </c>
      <c r="F50" s="370"/>
      <c r="G50" s="370"/>
      <c r="H50" s="370"/>
      <c r="I50" s="370"/>
      <c r="J50" s="370"/>
      <c r="K50" s="244"/>
    </row>
    <row r="51" spans="2:11" s="1" customFormat="1" ht="15" customHeight="1">
      <c r="B51" s="247"/>
      <c r="C51" s="248"/>
      <c r="D51" s="370" t="s">
        <v>541</v>
      </c>
      <c r="E51" s="370"/>
      <c r="F51" s="370"/>
      <c r="G51" s="370"/>
      <c r="H51" s="370"/>
      <c r="I51" s="370"/>
      <c r="J51" s="370"/>
      <c r="K51" s="244"/>
    </row>
    <row r="52" spans="2:11" s="1" customFormat="1" ht="25.5" customHeight="1">
      <c r="B52" s="243"/>
      <c r="C52" s="371" t="s">
        <v>542</v>
      </c>
      <c r="D52" s="371"/>
      <c r="E52" s="371"/>
      <c r="F52" s="371"/>
      <c r="G52" s="371"/>
      <c r="H52" s="371"/>
      <c r="I52" s="371"/>
      <c r="J52" s="371"/>
      <c r="K52" s="244"/>
    </row>
    <row r="53" spans="2:11" s="1" customFormat="1" ht="5.25" customHeight="1">
      <c r="B53" s="243"/>
      <c r="C53" s="245"/>
      <c r="D53" s="245"/>
      <c r="E53" s="245"/>
      <c r="F53" s="245"/>
      <c r="G53" s="245"/>
      <c r="H53" s="245"/>
      <c r="I53" s="245"/>
      <c r="J53" s="245"/>
      <c r="K53" s="244"/>
    </row>
    <row r="54" spans="2:11" s="1" customFormat="1" ht="15" customHeight="1">
      <c r="B54" s="243"/>
      <c r="C54" s="370" t="s">
        <v>543</v>
      </c>
      <c r="D54" s="370"/>
      <c r="E54" s="370"/>
      <c r="F54" s="370"/>
      <c r="G54" s="370"/>
      <c r="H54" s="370"/>
      <c r="I54" s="370"/>
      <c r="J54" s="370"/>
      <c r="K54" s="244"/>
    </row>
    <row r="55" spans="2:11" s="1" customFormat="1" ht="15" customHeight="1">
      <c r="B55" s="243"/>
      <c r="C55" s="370" t="s">
        <v>544</v>
      </c>
      <c r="D55" s="370"/>
      <c r="E55" s="370"/>
      <c r="F55" s="370"/>
      <c r="G55" s="370"/>
      <c r="H55" s="370"/>
      <c r="I55" s="370"/>
      <c r="J55" s="370"/>
      <c r="K55" s="244"/>
    </row>
    <row r="56" spans="2:11" s="1" customFormat="1" ht="12.75" customHeight="1">
      <c r="B56" s="243"/>
      <c r="C56" s="246"/>
      <c r="D56" s="246"/>
      <c r="E56" s="246"/>
      <c r="F56" s="246"/>
      <c r="G56" s="246"/>
      <c r="H56" s="246"/>
      <c r="I56" s="246"/>
      <c r="J56" s="246"/>
      <c r="K56" s="244"/>
    </row>
    <row r="57" spans="2:11" s="1" customFormat="1" ht="15" customHeight="1">
      <c r="B57" s="243"/>
      <c r="C57" s="370" t="s">
        <v>545</v>
      </c>
      <c r="D57" s="370"/>
      <c r="E57" s="370"/>
      <c r="F57" s="370"/>
      <c r="G57" s="370"/>
      <c r="H57" s="370"/>
      <c r="I57" s="370"/>
      <c r="J57" s="370"/>
      <c r="K57" s="244"/>
    </row>
    <row r="58" spans="2:11" s="1" customFormat="1" ht="15" customHeight="1">
      <c r="B58" s="243"/>
      <c r="C58" s="248"/>
      <c r="D58" s="370" t="s">
        <v>546</v>
      </c>
      <c r="E58" s="370"/>
      <c r="F58" s="370"/>
      <c r="G58" s="370"/>
      <c r="H58" s="370"/>
      <c r="I58" s="370"/>
      <c r="J58" s="370"/>
      <c r="K58" s="244"/>
    </row>
    <row r="59" spans="2:11" s="1" customFormat="1" ht="15" customHeight="1">
      <c r="B59" s="243"/>
      <c r="C59" s="248"/>
      <c r="D59" s="370" t="s">
        <v>547</v>
      </c>
      <c r="E59" s="370"/>
      <c r="F59" s="370"/>
      <c r="G59" s="370"/>
      <c r="H59" s="370"/>
      <c r="I59" s="370"/>
      <c r="J59" s="370"/>
      <c r="K59" s="244"/>
    </row>
    <row r="60" spans="2:11" s="1" customFormat="1" ht="15" customHeight="1">
      <c r="B60" s="243"/>
      <c r="C60" s="248"/>
      <c r="D60" s="370" t="s">
        <v>548</v>
      </c>
      <c r="E60" s="370"/>
      <c r="F60" s="370"/>
      <c r="G60" s="370"/>
      <c r="H60" s="370"/>
      <c r="I60" s="370"/>
      <c r="J60" s="370"/>
      <c r="K60" s="244"/>
    </row>
    <row r="61" spans="2:11" s="1" customFormat="1" ht="15" customHeight="1">
      <c r="B61" s="243"/>
      <c r="C61" s="248"/>
      <c r="D61" s="370" t="s">
        <v>549</v>
      </c>
      <c r="E61" s="370"/>
      <c r="F61" s="370"/>
      <c r="G61" s="370"/>
      <c r="H61" s="370"/>
      <c r="I61" s="370"/>
      <c r="J61" s="370"/>
      <c r="K61" s="244"/>
    </row>
    <row r="62" spans="2:11" s="1" customFormat="1" ht="15" customHeight="1">
      <c r="B62" s="243"/>
      <c r="C62" s="248"/>
      <c r="D62" s="372" t="s">
        <v>550</v>
      </c>
      <c r="E62" s="372"/>
      <c r="F62" s="372"/>
      <c r="G62" s="372"/>
      <c r="H62" s="372"/>
      <c r="I62" s="372"/>
      <c r="J62" s="372"/>
      <c r="K62" s="244"/>
    </row>
    <row r="63" spans="2:11" s="1" customFormat="1" ht="15" customHeight="1">
      <c r="B63" s="243"/>
      <c r="C63" s="248"/>
      <c r="D63" s="370" t="s">
        <v>551</v>
      </c>
      <c r="E63" s="370"/>
      <c r="F63" s="370"/>
      <c r="G63" s="370"/>
      <c r="H63" s="370"/>
      <c r="I63" s="370"/>
      <c r="J63" s="370"/>
      <c r="K63" s="244"/>
    </row>
    <row r="64" spans="2:11" s="1" customFormat="1" ht="12.75" customHeight="1">
      <c r="B64" s="243"/>
      <c r="C64" s="248"/>
      <c r="D64" s="248"/>
      <c r="E64" s="251"/>
      <c r="F64" s="248"/>
      <c r="G64" s="248"/>
      <c r="H64" s="248"/>
      <c r="I64" s="248"/>
      <c r="J64" s="248"/>
      <c r="K64" s="244"/>
    </row>
    <row r="65" spans="2:11" s="1" customFormat="1" ht="15" customHeight="1">
      <c r="B65" s="243"/>
      <c r="C65" s="248"/>
      <c r="D65" s="370" t="s">
        <v>552</v>
      </c>
      <c r="E65" s="370"/>
      <c r="F65" s="370"/>
      <c r="G65" s="370"/>
      <c r="H65" s="370"/>
      <c r="I65" s="370"/>
      <c r="J65" s="370"/>
      <c r="K65" s="244"/>
    </row>
    <row r="66" spans="2:11" s="1" customFormat="1" ht="15" customHeight="1">
      <c r="B66" s="243"/>
      <c r="C66" s="248"/>
      <c r="D66" s="372" t="s">
        <v>553</v>
      </c>
      <c r="E66" s="372"/>
      <c r="F66" s="372"/>
      <c r="G66" s="372"/>
      <c r="H66" s="372"/>
      <c r="I66" s="372"/>
      <c r="J66" s="372"/>
      <c r="K66" s="244"/>
    </row>
    <row r="67" spans="2:11" s="1" customFormat="1" ht="15" customHeight="1">
      <c r="B67" s="243"/>
      <c r="C67" s="248"/>
      <c r="D67" s="370" t="s">
        <v>554</v>
      </c>
      <c r="E67" s="370"/>
      <c r="F67" s="370"/>
      <c r="G67" s="370"/>
      <c r="H67" s="370"/>
      <c r="I67" s="370"/>
      <c r="J67" s="370"/>
      <c r="K67" s="244"/>
    </row>
    <row r="68" spans="2:11" s="1" customFormat="1" ht="15" customHeight="1">
      <c r="B68" s="243"/>
      <c r="C68" s="248"/>
      <c r="D68" s="370" t="s">
        <v>555</v>
      </c>
      <c r="E68" s="370"/>
      <c r="F68" s="370"/>
      <c r="G68" s="370"/>
      <c r="H68" s="370"/>
      <c r="I68" s="370"/>
      <c r="J68" s="370"/>
      <c r="K68" s="244"/>
    </row>
    <row r="69" spans="2:11" s="1" customFormat="1" ht="15" customHeight="1">
      <c r="B69" s="243"/>
      <c r="C69" s="248"/>
      <c r="D69" s="370" t="s">
        <v>556</v>
      </c>
      <c r="E69" s="370"/>
      <c r="F69" s="370"/>
      <c r="G69" s="370"/>
      <c r="H69" s="370"/>
      <c r="I69" s="370"/>
      <c r="J69" s="370"/>
      <c r="K69" s="244"/>
    </row>
    <row r="70" spans="2:11" s="1" customFormat="1" ht="15" customHeight="1">
      <c r="B70" s="243"/>
      <c r="C70" s="248"/>
      <c r="D70" s="370" t="s">
        <v>557</v>
      </c>
      <c r="E70" s="370"/>
      <c r="F70" s="370"/>
      <c r="G70" s="370"/>
      <c r="H70" s="370"/>
      <c r="I70" s="370"/>
      <c r="J70" s="370"/>
      <c r="K70" s="244"/>
    </row>
    <row r="71" spans="2:11" s="1" customFormat="1" ht="12.75" customHeight="1">
      <c r="B71" s="252"/>
      <c r="C71" s="253"/>
      <c r="D71" s="253"/>
      <c r="E71" s="253"/>
      <c r="F71" s="253"/>
      <c r="G71" s="253"/>
      <c r="H71" s="253"/>
      <c r="I71" s="253"/>
      <c r="J71" s="253"/>
      <c r="K71" s="254"/>
    </row>
    <row r="72" spans="2:11" s="1" customFormat="1" ht="18.75" customHeight="1">
      <c r="B72" s="255"/>
      <c r="C72" s="255"/>
      <c r="D72" s="255"/>
      <c r="E72" s="255"/>
      <c r="F72" s="255"/>
      <c r="G72" s="255"/>
      <c r="H72" s="255"/>
      <c r="I72" s="255"/>
      <c r="J72" s="255"/>
      <c r="K72" s="256"/>
    </row>
    <row r="73" spans="2:11" s="1" customFormat="1" ht="18.75" customHeight="1">
      <c r="B73" s="256"/>
      <c r="C73" s="256"/>
      <c r="D73" s="256"/>
      <c r="E73" s="256"/>
      <c r="F73" s="256"/>
      <c r="G73" s="256"/>
      <c r="H73" s="256"/>
      <c r="I73" s="256"/>
      <c r="J73" s="256"/>
      <c r="K73" s="256"/>
    </row>
    <row r="74" spans="2:11" s="1" customFormat="1" ht="7.5" customHeight="1">
      <c r="B74" s="257"/>
      <c r="C74" s="258"/>
      <c r="D74" s="258"/>
      <c r="E74" s="258"/>
      <c r="F74" s="258"/>
      <c r="G74" s="258"/>
      <c r="H74" s="258"/>
      <c r="I74" s="258"/>
      <c r="J74" s="258"/>
      <c r="K74" s="259"/>
    </row>
    <row r="75" spans="2:11" s="1" customFormat="1" ht="45" customHeight="1">
      <c r="B75" s="260"/>
      <c r="C75" s="365" t="s">
        <v>558</v>
      </c>
      <c r="D75" s="365"/>
      <c r="E75" s="365"/>
      <c r="F75" s="365"/>
      <c r="G75" s="365"/>
      <c r="H75" s="365"/>
      <c r="I75" s="365"/>
      <c r="J75" s="365"/>
      <c r="K75" s="261"/>
    </row>
    <row r="76" spans="2:11" s="1" customFormat="1" ht="17.25" customHeight="1">
      <c r="B76" s="260"/>
      <c r="C76" s="262" t="s">
        <v>559</v>
      </c>
      <c r="D76" s="262"/>
      <c r="E76" s="262"/>
      <c r="F76" s="262" t="s">
        <v>560</v>
      </c>
      <c r="G76" s="263"/>
      <c r="H76" s="262" t="s">
        <v>58</v>
      </c>
      <c r="I76" s="262" t="s">
        <v>61</v>
      </c>
      <c r="J76" s="262" t="s">
        <v>561</v>
      </c>
      <c r="K76" s="261"/>
    </row>
    <row r="77" spans="2:11" s="1" customFormat="1" ht="17.25" customHeight="1">
      <c r="B77" s="260"/>
      <c r="C77" s="264" t="s">
        <v>562</v>
      </c>
      <c r="D77" s="264"/>
      <c r="E77" s="264"/>
      <c r="F77" s="265" t="s">
        <v>563</v>
      </c>
      <c r="G77" s="266"/>
      <c r="H77" s="264"/>
      <c r="I77" s="264"/>
      <c r="J77" s="264" t="s">
        <v>564</v>
      </c>
      <c r="K77" s="261"/>
    </row>
    <row r="78" spans="2:11" s="1" customFormat="1" ht="5.25" customHeight="1">
      <c r="B78" s="260"/>
      <c r="C78" s="267"/>
      <c r="D78" s="267"/>
      <c r="E78" s="267"/>
      <c r="F78" s="267"/>
      <c r="G78" s="268"/>
      <c r="H78" s="267"/>
      <c r="I78" s="267"/>
      <c r="J78" s="267"/>
      <c r="K78" s="261"/>
    </row>
    <row r="79" spans="2:11" s="1" customFormat="1" ht="15" customHeight="1">
      <c r="B79" s="260"/>
      <c r="C79" s="249" t="s">
        <v>57</v>
      </c>
      <c r="D79" s="267"/>
      <c r="E79" s="267"/>
      <c r="F79" s="269" t="s">
        <v>565</v>
      </c>
      <c r="G79" s="268"/>
      <c r="H79" s="249" t="s">
        <v>566</v>
      </c>
      <c r="I79" s="249" t="s">
        <v>567</v>
      </c>
      <c r="J79" s="249">
        <v>20</v>
      </c>
      <c r="K79" s="261"/>
    </row>
    <row r="80" spans="2:11" s="1" customFormat="1" ht="15" customHeight="1">
      <c r="B80" s="260"/>
      <c r="C80" s="249" t="s">
        <v>568</v>
      </c>
      <c r="D80" s="249"/>
      <c r="E80" s="249"/>
      <c r="F80" s="269" t="s">
        <v>565</v>
      </c>
      <c r="G80" s="268"/>
      <c r="H80" s="249" t="s">
        <v>569</v>
      </c>
      <c r="I80" s="249" t="s">
        <v>567</v>
      </c>
      <c r="J80" s="249">
        <v>120</v>
      </c>
      <c r="K80" s="261"/>
    </row>
    <row r="81" spans="2:11" s="1" customFormat="1" ht="15" customHeight="1">
      <c r="B81" s="270"/>
      <c r="C81" s="249" t="s">
        <v>570</v>
      </c>
      <c r="D81" s="249"/>
      <c r="E81" s="249"/>
      <c r="F81" s="269" t="s">
        <v>571</v>
      </c>
      <c r="G81" s="268"/>
      <c r="H81" s="249" t="s">
        <v>572</v>
      </c>
      <c r="I81" s="249" t="s">
        <v>567</v>
      </c>
      <c r="J81" s="249">
        <v>50</v>
      </c>
      <c r="K81" s="261"/>
    </row>
    <row r="82" spans="2:11" s="1" customFormat="1" ht="15" customHeight="1">
      <c r="B82" s="270"/>
      <c r="C82" s="249" t="s">
        <v>573</v>
      </c>
      <c r="D82" s="249"/>
      <c r="E82" s="249"/>
      <c r="F82" s="269" t="s">
        <v>565</v>
      </c>
      <c r="G82" s="268"/>
      <c r="H82" s="249" t="s">
        <v>574</v>
      </c>
      <c r="I82" s="249" t="s">
        <v>575</v>
      </c>
      <c r="J82" s="249"/>
      <c r="K82" s="261"/>
    </row>
    <row r="83" spans="2:11" s="1" customFormat="1" ht="15" customHeight="1">
      <c r="B83" s="270"/>
      <c r="C83" s="271" t="s">
        <v>576</v>
      </c>
      <c r="D83" s="271"/>
      <c r="E83" s="271"/>
      <c r="F83" s="272" t="s">
        <v>571</v>
      </c>
      <c r="G83" s="271"/>
      <c r="H83" s="271" t="s">
        <v>577</v>
      </c>
      <c r="I83" s="271" t="s">
        <v>567</v>
      </c>
      <c r="J83" s="271">
        <v>15</v>
      </c>
      <c r="K83" s="261"/>
    </row>
    <row r="84" spans="2:11" s="1" customFormat="1" ht="15" customHeight="1">
      <c r="B84" s="270"/>
      <c r="C84" s="271" t="s">
        <v>578</v>
      </c>
      <c r="D84" s="271"/>
      <c r="E84" s="271"/>
      <c r="F84" s="272" t="s">
        <v>571</v>
      </c>
      <c r="G84" s="271"/>
      <c r="H84" s="271" t="s">
        <v>579</v>
      </c>
      <c r="I84" s="271" t="s">
        <v>567</v>
      </c>
      <c r="J84" s="271">
        <v>15</v>
      </c>
      <c r="K84" s="261"/>
    </row>
    <row r="85" spans="2:11" s="1" customFormat="1" ht="15" customHeight="1">
      <c r="B85" s="270"/>
      <c r="C85" s="271" t="s">
        <v>580</v>
      </c>
      <c r="D85" s="271"/>
      <c r="E85" s="271"/>
      <c r="F85" s="272" t="s">
        <v>571</v>
      </c>
      <c r="G85" s="271"/>
      <c r="H85" s="271" t="s">
        <v>581</v>
      </c>
      <c r="I85" s="271" t="s">
        <v>567</v>
      </c>
      <c r="J85" s="271">
        <v>20</v>
      </c>
      <c r="K85" s="261"/>
    </row>
    <row r="86" spans="2:11" s="1" customFormat="1" ht="15" customHeight="1">
      <c r="B86" s="270"/>
      <c r="C86" s="271" t="s">
        <v>582</v>
      </c>
      <c r="D86" s="271"/>
      <c r="E86" s="271"/>
      <c r="F86" s="272" t="s">
        <v>571</v>
      </c>
      <c r="G86" s="271"/>
      <c r="H86" s="271" t="s">
        <v>583</v>
      </c>
      <c r="I86" s="271" t="s">
        <v>567</v>
      </c>
      <c r="J86" s="271">
        <v>20</v>
      </c>
      <c r="K86" s="261"/>
    </row>
    <row r="87" spans="2:11" s="1" customFormat="1" ht="15" customHeight="1">
      <c r="B87" s="270"/>
      <c r="C87" s="249" t="s">
        <v>584</v>
      </c>
      <c r="D87" s="249"/>
      <c r="E87" s="249"/>
      <c r="F87" s="269" t="s">
        <v>571</v>
      </c>
      <c r="G87" s="268"/>
      <c r="H87" s="249" t="s">
        <v>585</v>
      </c>
      <c r="I87" s="249" t="s">
        <v>567</v>
      </c>
      <c r="J87" s="249">
        <v>50</v>
      </c>
      <c r="K87" s="261"/>
    </row>
    <row r="88" spans="2:11" s="1" customFormat="1" ht="15" customHeight="1">
      <c r="B88" s="270"/>
      <c r="C88" s="249" t="s">
        <v>586</v>
      </c>
      <c r="D88" s="249"/>
      <c r="E88" s="249"/>
      <c r="F88" s="269" t="s">
        <v>571</v>
      </c>
      <c r="G88" s="268"/>
      <c r="H88" s="249" t="s">
        <v>587</v>
      </c>
      <c r="I88" s="249" t="s">
        <v>567</v>
      </c>
      <c r="J88" s="249">
        <v>20</v>
      </c>
      <c r="K88" s="261"/>
    </row>
    <row r="89" spans="2:11" s="1" customFormat="1" ht="15" customHeight="1">
      <c r="B89" s="270"/>
      <c r="C89" s="249" t="s">
        <v>588</v>
      </c>
      <c r="D89" s="249"/>
      <c r="E89" s="249"/>
      <c r="F89" s="269" t="s">
        <v>571</v>
      </c>
      <c r="G89" s="268"/>
      <c r="H89" s="249" t="s">
        <v>589</v>
      </c>
      <c r="I89" s="249" t="s">
        <v>567</v>
      </c>
      <c r="J89" s="249">
        <v>20</v>
      </c>
      <c r="K89" s="261"/>
    </row>
    <row r="90" spans="2:11" s="1" customFormat="1" ht="15" customHeight="1">
      <c r="B90" s="270"/>
      <c r="C90" s="249" t="s">
        <v>590</v>
      </c>
      <c r="D90" s="249"/>
      <c r="E90" s="249"/>
      <c r="F90" s="269" t="s">
        <v>571</v>
      </c>
      <c r="G90" s="268"/>
      <c r="H90" s="249" t="s">
        <v>591</v>
      </c>
      <c r="I90" s="249" t="s">
        <v>567</v>
      </c>
      <c r="J90" s="249">
        <v>50</v>
      </c>
      <c r="K90" s="261"/>
    </row>
    <row r="91" spans="2:11" s="1" customFormat="1" ht="15" customHeight="1">
      <c r="B91" s="270"/>
      <c r="C91" s="249" t="s">
        <v>592</v>
      </c>
      <c r="D91" s="249"/>
      <c r="E91" s="249"/>
      <c r="F91" s="269" t="s">
        <v>571</v>
      </c>
      <c r="G91" s="268"/>
      <c r="H91" s="249" t="s">
        <v>592</v>
      </c>
      <c r="I91" s="249" t="s">
        <v>567</v>
      </c>
      <c r="J91" s="249">
        <v>50</v>
      </c>
      <c r="K91" s="261"/>
    </row>
    <row r="92" spans="2:11" s="1" customFormat="1" ht="15" customHeight="1">
      <c r="B92" s="270"/>
      <c r="C92" s="249" t="s">
        <v>593</v>
      </c>
      <c r="D92" s="249"/>
      <c r="E92" s="249"/>
      <c r="F92" s="269" t="s">
        <v>571</v>
      </c>
      <c r="G92" s="268"/>
      <c r="H92" s="249" t="s">
        <v>594</v>
      </c>
      <c r="I92" s="249" t="s">
        <v>567</v>
      </c>
      <c r="J92" s="249">
        <v>255</v>
      </c>
      <c r="K92" s="261"/>
    </row>
    <row r="93" spans="2:11" s="1" customFormat="1" ht="15" customHeight="1">
      <c r="B93" s="270"/>
      <c r="C93" s="249" t="s">
        <v>595</v>
      </c>
      <c r="D93" s="249"/>
      <c r="E93" s="249"/>
      <c r="F93" s="269" t="s">
        <v>565</v>
      </c>
      <c r="G93" s="268"/>
      <c r="H93" s="249" t="s">
        <v>596</v>
      </c>
      <c r="I93" s="249" t="s">
        <v>597</v>
      </c>
      <c r="J93" s="249"/>
      <c r="K93" s="261"/>
    </row>
    <row r="94" spans="2:11" s="1" customFormat="1" ht="15" customHeight="1">
      <c r="B94" s="270"/>
      <c r="C94" s="249" t="s">
        <v>598</v>
      </c>
      <c r="D94" s="249"/>
      <c r="E94" s="249"/>
      <c r="F94" s="269" t="s">
        <v>565</v>
      </c>
      <c r="G94" s="268"/>
      <c r="H94" s="249" t="s">
        <v>599</v>
      </c>
      <c r="I94" s="249" t="s">
        <v>600</v>
      </c>
      <c r="J94" s="249"/>
      <c r="K94" s="261"/>
    </row>
    <row r="95" spans="2:11" s="1" customFormat="1" ht="15" customHeight="1">
      <c r="B95" s="270"/>
      <c r="C95" s="249" t="s">
        <v>601</v>
      </c>
      <c r="D95" s="249"/>
      <c r="E95" s="249"/>
      <c r="F95" s="269" t="s">
        <v>565</v>
      </c>
      <c r="G95" s="268"/>
      <c r="H95" s="249" t="s">
        <v>601</v>
      </c>
      <c r="I95" s="249" t="s">
        <v>600</v>
      </c>
      <c r="J95" s="249"/>
      <c r="K95" s="261"/>
    </row>
    <row r="96" spans="2:11" s="1" customFormat="1" ht="15" customHeight="1">
      <c r="B96" s="270"/>
      <c r="C96" s="249" t="s">
        <v>42</v>
      </c>
      <c r="D96" s="249"/>
      <c r="E96" s="249"/>
      <c r="F96" s="269" t="s">
        <v>565</v>
      </c>
      <c r="G96" s="268"/>
      <c r="H96" s="249" t="s">
        <v>602</v>
      </c>
      <c r="I96" s="249" t="s">
        <v>600</v>
      </c>
      <c r="J96" s="249"/>
      <c r="K96" s="261"/>
    </row>
    <row r="97" spans="2:11" s="1" customFormat="1" ht="15" customHeight="1">
      <c r="B97" s="270"/>
      <c r="C97" s="249" t="s">
        <v>52</v>
      </c>
      <c r="D97" s="249"/>
      <c r="E97" s="249"/>
      <c r="F97" s="269" t="s">
        <v>565</v>
      </c>
      <c r="G97" s="268"/>
      <c r="H97" s="249" t="s">
        <v>603</v>
      </c>
      <c r="I97" s="249" t="s">
        <v>600</v>
      </c>
      <c r="J97" s="249"/>
      <c r="K97" s="261"/>
    </row>
    <row r="98" spans="2:11" s="1" customFormat="1" ht="15" customHeight="1">
      <c r="B98" s="273"/>
      <c r="C98" s="274"/>
      <c r="D98" s="274"/>
      <c r="E98" s="274"/>
      <c r="F98" s="274"/>
      <c r="G98" s="274"/>
      <c r="H98" s="274"/>
      <c r="I98" s="274"/>
      <c r="J98" s="274"/>
      <c r="K98" s="275"/>
    </row>
    <row r="99" spans="2:11" s="1" customFormat="1" ht="18.75" customHeight="1">
      <c r="B99" s="276"/>
      <c r="C99" s="277"/>
      <c r="D99" s="277"/>
      <c r="E99" s="277"/>
      <c r="F99" s="277"/>
      <c r="G99" s="277"/>
      <c r="H99" s="277"/>
      <c r="I99" s="277"/>
      <c r="J99" s="277"/>
      <c r="K99" s="276"/>
    </row>
    <row r="100" spans="2:11" s="1" customFormat="1" ht="18.75" customHeight="1">
      <c r="B100" s="256"/>
      <c r="C100" s="256"/>
      <c r="D100" s="256"/>
      <c r="E100" s="256"/>
      <c r="F100" s="256"/>
      <c r="G100" s="256"/>
      <c r="H100" s="256"/>
      <c r="I100" s="256"/>
      <c r="J100" s="256"/>
      <c r="K100" s="256"/>
    </row>
    <row r="101" spans="2:11" s="1" customFormat="1" ht="7.5" customHeight="1">
      <c r="B101" s="257"/>
      <c r="C101" s="258"/>
      <c r="D101" s="258"/>
      <c r="E101" s="258"/>
      <c r="F101" s="258"/>
      <c r="G101" s="258"/>
      <c r="H101" s="258"/>
      <c r="I101" s="258"/>
      <c r="J101" s="258"/>
      <c r="K101" s="259"/>
    </row>
    <row r="102" spans="2:11" s="1" customFormat="1" ht="45" customHeight="1">
      <c r="B102" s="260"/>
      <c r="C102" s="365" t="s">
        <v>604</v>
      </c>
      <c r="D102" s="365"/>
      <c r="E102" s="365"/>
      <c r="F102" s="365"/>
      <c r="G102" s="365"/>
      <c r="H102" s="365"/>
      <c r="I102" s="365"/>
      <c r="J102" s="365"/>
      <c r="K102" s="261"/>
    </row>
    <row r="103" spans="2:11" s="1" customFormat="1" ht="17.25" customHeight="1">
      <c r="B103" s="260"/>
      <c r="C103" s="262" t="s">
        <v>559</v>
      </c>
      <c r="D103" s="262"/>
      <c r="E103" s="262"/>
      <c r="F103" s="262" t="s">
        <v>560</v>
      </c>
      <c r="G103" s="263"/>
      <c r="H103" s="262" t="s">
        <v>58</v>
      </c>
      <c r="I103" s="262" t="s">
        <v>61</v>
      </c>
      <c r="J103" s="262" t="s">
        <v>561</v>
      </c>
      <c r="K103" s="261"/>
    </row>
    <row r="104" spans="2:11" s="1" customFormat="1" ht="17.25" customHeight="1">
      <c r="B104" s="260"/>
      <c r="C104" s="264" t="s">
        <v>562</v>
      </c>
      <c r="D104" s="264"/>
      <c r="E104" s="264"/>
      <c r="F104" s="265" t="s">
        <v>563</v>
      </c>
      <c r="G104" s="266"/>
      <c r="H104" s="264"/>
      <c r="I104" s="264"/>
      <c r="J104" s="264" t="s">
        <v>564</v>
      </c>
      <c r="K104" s="261"/>
    </row>
    <row r="105" spans="2:11" s="1" customFormat="1" ht="5.25" customHeight="1">
      <c r="B105" s="260"/>
      <c r="C105" s="262"/>
      <c r="D105" s="262"/>
      <c r="E105" s="262"/>
      <c r="F105" s="262"/>
      <c r="G105" s="278"/>
      <c r="H105" s="262"/>
      <c r="I105" s="262"/>
      <c r="J105" s="262"/>
      <c r="K105" s="261"/>
    </row>
    <row r="106" spans="2:11" s="1" customFormat="1" ht="15" customHeight="1">
      <c r="B106" s="260"/>
      <c r="C106" s="249" t="s">
        <v>57</v>
      </c>
      <c r="D106" s="267"/>
      <c r="E106" s="267"/>
      <c r="F106" s="269" t="s">
        <v>565</v>
      </c>
      <c r="G106" s="278"/>
      <c r="H106" s="249" t="s">
        <v>605</v>
      </c>
      <c r="I106" s="249" t="s">
        <v>567</v>
      </c>
      <c r="J106" s="249">
        <v>20</v>
      </c>
      <c r="K106" s="261"/>
    </row>
    <row r="107" spans="2:11" s="1" customFormat="1" ht="15" customHeight="1">
      <c r="B107" s="260"/>
      <c r="C107" s="249" t="s">
        <v>568</v>
      </c>
      <c r="D107" s="249"/>
      <c r="E107" s="249"/>
      <c r="F107" s="269" t="s">
        <v>565</v>
      </c>
      <c r="G107" s="249"/>
      <c r="H107" s="249" t="s">
        <v>605</v>
      </c>
      <c r="I107" s="249" t="s">
        <v>567</v>
      </c>
      <c r="J107" s="249">
        <v>120</v>
      </c>
      <c r="K107" s="261"/>
    </row>
    <row r="108" spans="2:11" s="1" customFormat="1" ht="15" customHeight="1">
      <c r="B108" s="270"/>
      <c r="C108" s="249" t="s">
        <v>570</v>
      </c>
      <c r="D108" s="249"/>
      <c r="E108" s="249"/>
      <c r="F108" s="269" t="s">
        <v>571</v>
      </c>
      <c r="G108" s="249"/>
      <c r="H108" s="249" t="s">
        <v>605</v>
      </c>
      <c r="I108" s="249" t="s">
        <v>567</v>
      </c>
      <c r="J108" s="249">
        <v>50</v>
      </c>
      <c r="K108" s="261"/>
    </row>
    <row r="109" spans="2:11" s="1" customFormat="1" ht="15" customHeight="1">
      <c r="B109" s="270"/>
      <c r="C109" s="249" t="s">
        <v>573</v>
      </c>
      <c r="D109" s="249"/>
      <c r="E109" s="249"/>
      <c r="F109" s="269" t="s">
        <v>565</v>
      </c>
      <c r="G109" s="249"/>
      <c r="H109" s="249" t="s">
        <v>605</v>
      </c>
      <c r="I109" s="249" t="s">
        <v>575</v>
      </c>
      <c r="J109" s="249"/>
      <c r="K109" s="261"/>
    </row>
    <row r="110" spans="2:11" s="1" customFormat="1" ht="15" customHeight="1">
      <c r="B110" s="270"/>
      <c r="C110" s="249" t="s">
        <v>584</v>
      </c>
      <c r="D110" s="249"/>
      <c r="E110" s="249"/>
      <c r="F110" s="269" t="s">
        <v>571</v>
      </c>
      <c r="G110" s="249"/>
      <c r="H110" s="249" t="s">
        <v>605</v>
      </c>
      <c r="I110" s="249" t="s">
        <v>567</v>
      </c>
      <c r="J110" s="249">
        <v>50</v>
      </c>
      <c r="K110" s="261"/>
    </row>
    <row r="111" spans="2:11" s="1" customFormat="1" ht="15" customHeight="1">
      <c r="B111" s="270"/>
      <c r="C111" s="249" t="s">
        <v>592</v>
      </c>
      <c r="D111" s="249"/>
      <c r="E111" s="249"/>
      <c r="F111" s="269" t="s">
        <v>571</v>
      </c>
      <c r="G111" s="249"/>
      <c r="H111" s="249" t="s">
        <v>605</v>
      </c>
      <c r="I111" s="249" t="s">
        <v>567</v>
      </c>
      <c r="J111" s="249">
        <v>50</v>
      </c>
      <c r="K111" s="261"/>
    </row>
    <row r="112" spans="2:11" s="1" customFormat="1" ht="15" customHeight="1">
      <c r="B112" s="270"/>
      <c r="C112" s="249" t="s">
        <v>590</v>
      </c>
      <c r="D112" s="249"/>
      <c r="E112" s="249"/>
      <c r="F112" s="269" t="s">
        <v>571</v>
      </c>
      <c r="G112" s="249"/>
      <c r="H112" s="249" t="s">
        <v>605</v>
      </c>
      <c r="I112" s="249" t="s">
        <v>567</v>
      </c>
      <c r="J112" s="249">
        <v>50</v>
      </c>
      <c r="K112" s="261"/>
    </row>
    <row r="113" spans="2:11" s="1" customFormat="1" ht="15" customHeight="1">
      <c r="B113" s="270"/>
      <c r="C113" s="249" t="s">
        <v>57</v>
      </c>
      <c r="D113" s="249"/>
      <c r="E113" s="249"/>
      <c r="F113" s="269" t="s">
        <v>565</v>
      </c>
      <c r="G113" s="249"/>
      <c r="H113" s="249" t="s">
        <v>606</v>
      </c>
      <c r="I113" s="249" t="s">
        <v>567</v>
      </c>
      <c r="J113" s="249">
        <v>20</v>
      </c>
      <c r="K113" s="261"/>
    </row>
    <row r="114" spans="2:11" s="1" customFormat="1" ht="15" customHeight="1">
      <c r="B114" s="270"/>
      <c r="C114" s="249" t="s">
        <v>607</v>
      </c>
      <c r="D114" s="249"/>
      <c r="E114" s="249"/>
      <c r="F114" s="269" t="s">
        <v>565</v>
      </c>
      <c r="G114" s="249"/>
      <c r="H114" s="249" t="s">
        <v>608</v>
      </c>
      <c r="I114" s="249" t="s">
        <v>567</v>
      </c>
      <c r="J114" s="249">
        <v>120</v>
      </c>
      <c r="K114" s="261"/>
    </row>
    <row r="115" spans="2:11" s="1" customFormat="1" ht="15" customHeight="1">
      <c r="B115" s="270"/>
      <c r="C115" s="249" t="s">
        <v>42</v>
      </c>
      <c r="D115" s="249"/>
      <c r="E115" s="249"/>
      <c r="F115" s="269" t="s">
        <v>565</v>
      </c>
      <c r="G115" s="249"/>
      <c r="H115" s="249" t="s">
        <v>609</v>
      </c>
      <c r="I115" s="249" t="s">
        <v>600</v>
      </c>
      <c r="J115" s="249"/>
      <c r="K115" s="261"/>
    </row>
    <row r="116" spans="2:11" s="1" customFormat="1" ht="15" customHeight="1">
      <c r="B116" s="270"/>
      <c r="C116" s="249" t="s">
        <v>52</v>
      </c>
      <c r="D116" s="249"/>
      <c r="E116" s="249"/>
      <c r="F116" s="269" t="s">
        <v>565</v>
      </c>
      <c r="G116" s="249"/>
      <c r="H116" s="249" t="s">
        <v>610</v>
      </c>
      <c r="I116" s="249" t="s">
        <v>600</v>
      </c>
      <c r="J116" s="249"/>
      <c r="K116" s="261"/>
    </row>
    <row r="117" spans="2:11" s="1" customFormat="1" ht="15" customHeight="1">
      <c r="B117" s="270"/>
      <c r="C117" s="249" t="s">
        <v>61</v>
      </c>
      <c r="D117" s="249"/>
      <c r="E117" s="249"/>
      <c r="F117" s="269" t="s">
        <v>565</v>
      </c>
      <c r="G117" s="249"/>
      <c r="H117" s="249" t="s">
        <v>611</v>
      </c>
      <c r="I117" s="249" t="s">
        <v>612</v>
      </c>
      <c r="J117" s="249"/>
      <c r="K117" s="261"/>
    </row>
    <row r="118" spans="2:11" s="1" customFormat="1" ht="15" customHeight="1">
      <c r="B118" s="273"/>
      <c r="C118" s="279"/>
      <c r="D118" s="279"/>
      <c r="E118" s="279"/>
      <c r="F118" s="279"/>
      <c r="G118" s="279"/>
      <c r="H118" s="279"/>
      <c r="I118" s="279"/>
      <c r="J118" s="279"/>
      <c r="K118" s="275"/>
    </row>
    <row r="119" spans="2:11" s="1" customFormat="1" ht="18.75" customHeight="1">
      <c r="B119" s="280"/>
      <c r="C119" s="246"/>
      <c r="D119" s="246"/>
      <c r="E119" s="246"/>
      <c r="F119" s="281"/>
      <c r="G119" s="246"/>
      <c r="H119" s="246"/>
      <c r="I119" s="246"/>
      <c r="J119" s="246"/>
      <c r="K119" s="280"/>
    </row>
    <row r="120" spans="2:11" s="1" customFormat="1" ht="18.75" customHeight="1">
      <c r="B120" s="256"/>
      <c r="C120" s="256"/>
      <c r="D120" s="256"/>
      <c r="E120" s="256"/>
      <c r="F120" s="256"/>
      <c r="G120" s="256"/>
      <c r="H120" s="256"/>
      <c r="I120" s="256"/>
      <c r="J120" s="256"/>
      <c r="K120" s="256"/>
    </row>
    <row r="121" spans="2:11" s="1" customFormat="1" ht="7.5" customHeight="1">
      <c r="B121" s="282"/>
      <c r="C121" s="283"/>
      <c r="D121" s="283"/>
      <c r="E121" s="283"/>
      <c r="F121" s="283"/>
      <c r="G121" s="283"/>
      <c r="H121" s="283"/>
      <c r="I121" s="283"/>
      <c r="J121" s="283"/>
      <c r="K121" s="284"/>
    </row>
    <row r="122" spans="2:11" s="1" customFormat="1" ht="45" customHeight="1">
      <c r="B122" s="285"/>
      <c r="C122" s="366" t="s">
        <v>613</v>
      </c>
      <c r="D122" s="366"/>
      <c r="E122" s="366"/>
      <c r="F122" s="366"/>
      <c r="G122" s="366"/>
      <c r="H122" s="366"/>
      <c r="I122" s="366"/>
      <c r="J122" s="366"/>
      <c r="K122" s="286"/>
    </row>
    <row r="123" spans="2:11" s="1" customFormat="1" ht="17.25" customHeight="1">
      <c r="B123" s="287"/>
      <c r="C123" s="262" t="s">
        <v>559</v>
      </c>
      <c r="D123" s="262"/>
      <c r="E123" s="262"/>
      <c r="F123" s="262" t="s">
        <v>560</v>
      </c>
      <c r="G123" s="263"/>
      <c r="H123" s="262" t="s">
        <v>58</v>
      </c>
      <c r="I123" s="262" t="s">
        <v>61</v>
      </c>
      <c r="J123" s="262" t="s">
        <v>561</v>
      </c>
      <c r="K123" s="288"/>
    </row>
    <row r="124" spans="2:11" s="1" customFormat="1" ht="17.25" customHeight="1">
      <c r="B124" s="287"/>
      <c r="C124" s="264" t="s">
        <v>562</v>
      </c>
      <c r="D124" s="264"/>
      <c r="E124" s="264"/>
      <c r="F124" s="265" t="s">
        <v>563</v>
      </c>
      <c r="G124" s="266"/>
      <c r="H124" s="264"/>
      <c r="I124" s="264"/>
      <c r="J124" s="264" t="s">
        <v>564</v>
      </c>
      <c r="K124" s="288"/>
    </row>
    <row r="125" spans="2:11" s="1" customFormat="1" ht="5.25" customHeight="1">
      <c r="B125" s="289"/>
      <c r="C125" s="267"/>
      <c r="D125" s="267"/>
      <c r="E125" s="267"/>
      <c r="F125" s="267"/>
      <c r="G125" s="249"/>
      <c r="H125" s="267"/>
      <c r="I125" s="267"/>
      <c r="J125" s="267"/>
      <c r="K125" s="290"/>
    </row>
    <row r="126" spans="2:11" s="1" customFormat="1" ht="15" customHeight="1">
      <c r="B126" s="289"/>
      <c r="C126" s="249" t="s">
        <v>568</v>
      </c>
      <c r="D126" s="267"/>
      <c r="E126" s="267"/>
      <c r="F126" s="269" t="s">
        <v>565</v>
      </c>
      <c r="G126" s="249"/>
      <c r="H126" s="249" t="s">
        <v>605</v>
      </c>
      <c r="I126" s="249" t="s">
        <v>567</v>
      </c>
      <c r="J126" s="249">
        <v>120</v>
      </c>
      <c r="K126" s="291"/>
    </row>
    <row r="127" spans="2:11" s="1" customFormat="1" ht="15" customHeight="1">
      <c r="B127" s="289"/>
      <c r="C127" s="249" t="s">
        <v>614</v>
      </c>
      <c r="D127" s="249"/>
      <c r="E127" s="249"/>
      <c r="F127" s="269" t="s">
        <v>565</v>
      </c>
      <c r="G127" s="249"/>
      <c r="H127" s="249" t="s">
        <v>615</v>
      </c>
      <c r="I127" s="249" t="s">
        <v>567</v>
      </c>
      <c r="J127" s="249" t="s">
        <v>616</v>
      </c>
      <c r="K127" s="291"/>
    </row>
    <row r="128" spans="2:11" s="1" customFormat="1" ht="15" customHeight="1">
      <c r="B128" s="289"/>
      <c r="C128" s="249" t="s">
        <v>513</v>
      </c>
      <c r="D128" s="249"/>
      <c r="E128" s="249"/>
      <c r="F128" s="269" t="s">
        <v>565</v>
      </c>
      <c r="G128" s="249"/>
      <c r="H128" s="249" t="s">
        <v>617</v>
      </c>
      <c r="I128" s="249" t="s">
        <v>567</v>
      </c>
      <c r="J128" s="249" t="s">
        <v>616</v>
      </c>
      <c r="K128" s="291"/>
    </row>
    <row r="129" spans="2:11" s="1" customFormat="1" ht="15" customHeight="1">
      <c r="B129" s="289"/>
      <c r="C129" s="249" t="s">
        <v>576</v>
      </c>
      <c r="D129" s="249"/>
      <c r="E129" s="249"/>
      <c r="F129" s="269" t="s">
        <v>571</v>
      </c>
      <c r="G129" s="249"/>
      <c r="H129" s="249" t="s">
        <v>577</v>
      </c>
      <c r="I129" s="249" t="s">
        <v>567</v>
      </c>
      <c r="J129" s="249">
        <v>15</v>
      </c>
      <c r="K129" s="291"/>
    </row>
    <row r="130" spans="2:11" s="1" customFormat="1" ht="15" customHeight="1">
      <c r="B130" s="289"/>
      <c r="C130" s="271" t="s">
        <v>578</v>
      </c>
      <c r="D130" s="271"/>
      <c r="E130" s="271"/>
      <c r="F130" s="272" t="s">
        <v>571</v>
      </c>
      <c r="G130" s="271"/>
      <c r="H130" s="271" t="s">
        <v>579</v>
      </c>
      <c r="I130" s="271" t="s">
        <v>567</v>
      </c>
      <c r="J130" s="271">
        <v>15</v>
      </c>
      <c r="K130" s="291"/>
    </row>
    <row r="131" spans="2:11" s="1" customFormat="1" ht="15" customHeight="1">
      <c r="B131" s="289"/>
      <c r="C131" s="271" t="s">
        <v>580</v>
      </c>
      <c r="D131" s="271"/>
      <c r="E131" s="271"/>
      <c r="F131" s="272" t="s">
        <v>571</v>
      </c>
      <c r="G131" s="271"/>
      <c r="H131" s="271" t="s">
        <v>581</v>
      </c>
      <c r="I131" s="271" t="s">
        <v>567</v>
      </c>
      <c r="J131" s="271">
        <v>20</v>
      </c>
      <c r="K131" s="291"/>
    </row>
    <row r="132" spans="2:11" s="1" customFormat="1" ht="15" customHeight="1">
      <c r="B132" s="289"/>
      <c r="C132" s="271" t="s">
        <v>582</v>
      </c>
      <c r="D132" s="271"/>
      <c r="E132" s="271"/>
      <c r="F132" s="272" t="s">
        <v>571</v>
      </c>
      <c r="G132" s="271"/>
      <c r="H132" s="271" t="s">
        <v>583</v>
      </c>
      <c r="I132" s="271" t="s">
        <v>567</v>
      </c>
      <c r="J132" s="271">
        <v>20</v>
      </c>
      <c r="K132" s="291"/>
    </row>
    <row r="133" spans="2:11" s="1" customFormat="1" ht="15" customHeight="1">
      <c r="B133" s="289"/>
      <c r="C133" s="249" t="s">
        <v>570</v>
      </c>
      <c r="D133" s="249"/>
      <c r="E133" s="249"/>
      <c r="F133" s="269" t="s">
        <v>571</v>
      </c>
      <c r="G133" s="249"/>
      <c r="H133" s="249" t="s">
        <v>605</v>
      </c>
      <c r="I133" s="249" t="s">
        <v>567</v>
      </c>
      <c r="J133" s="249">
        <v>50</v>
      </c>
      <c r="K133" s="291"/>
    </row>
    <row r="134" spans="2:11" s="1" customFormat="1" ht="15" customHeight="1">
      <c r="B134" s="289"/>
      <c r="C134" s="249" t="s">
        <v>584</v>
      </c>
      <c r="D134" s="249"/>
      <c r="E134" s="249"/>
      <c r="F134" s="269" t="s">
        <v>571</v>
      </c>
      <c r="G134" s="249"/>
      <c r="H134" s="249" t="s">
        <v>605</v>
      </c>
      <c r="I134" s="249" t="s">
        <v>567</v>
      </c>
      <c r="J134" s="249">
        <v>50</v>
      </c>
      <c r="K134" s="291"/>
    </row>
    <row r="135" spans="2:11" s="1" customFormat="1" ht="15" customHeight="1">
      <c r="B135" s="289"/>
      <c r="C135" s="249" t="s">
        <v>590</v>
      </c>
      <c r="D135" s="249"/>
      <c r="E135" s="249"/>
      <c r="F135" s="269" t="s">
        <v>571</v>
      </c>
      <c r="G135" s="249"/>
      <c r="H135" s="249" t="s">
        <v>605</v>
      </c>
      <c r="I135" s="249" t="s">
        <v>567</v>
      </c>
      <c r="J135" s="249">
        <v>50</v>
      </c>
      <c r="K135" s="291"/>
    </row>
    <row r="136" spans="2:11" s="1" customFormat="1" ht="15" customHeight="1">
      <c r="B136" s="289"/>
      <c r="C136" s="249" t="s">
        <v>592</v>
      </c>
      <c r="D136" s="249"/>
      <c r="E136" s="249"/>
      <c r="F136" s="269" t="s">
        <v>571</v>
      </c>
      <c r="G136" s="249"/>
      <c r="H136" s="249" t="s">
        <v>605</v>
      </c>
      <c r="I136" s="249" t="s">
        <v>567</v>
      </c>
      <c r="J136" s="249">
        <v>50</v>
      </c>
      <c r="K136" s="291"/>
    </row>
    <row r="137" spans="2:11" s="1" customFormat="1" ht="15" customHeight="1">
      <c r="B137" s="289"/>
      <c r="C137" s="249" t="s">
        <v>593</v>
      </c>
      <c r="D137" s="249"/>
      <c r="E137" s="249"/>
      <c r="F137" s="269" t="s">
        <v>571</v>
      </c>
      <c r="G137" s="249"/>
      <c r="H137" s="249" t="s">
        <v>618</v>
      </c>
      <c r="I137" s="249" t="s">
        <v>567</v>
      </c>
      <c r="J137" s="249">
        <v>255</v>
      </c>
      <c r="K137" s="291"/>
    </row>
    <row r="138" spans="2:11" s="1" customFormat="1" ht="15" customHeight="1">
      <c r="B138" s="289"/>
      <c r="C138" s="249" t="s">
        <v>595</v>
      </c>
      <c r="D138" s="249"/>
      <c r="E138" s="249"/>
      <c r="F138" s="269" t="s">
        <v>565</v>
      </c>
      <c r="G138" s="249"/>
      <c r="H138" s="249" t="s">
        <v>619</v>
      </c>
      <c r="I138" s="249" t="s">
        <v>597</v>
      </c>
      <c r="J138" s="249"/>
      <c r="K138" s="291"/>
    </row>
    <row r="139" spans="2:11" s="1" customFormat="1" ht="15" customHeight="1">
      <c r="B139" s="289"/>
      <c r="C139" s="249" t="s">
        <v>598</v>
      </c>
      <c r="D139" s="249"/>
      <c r="E139" s="249"/>
      <c r="F139" s="269" t="s">
        <v>565</v>
      </c>
      <c r="G139" s="249"/>
      <c r="H139" s="249" t="s">
        <v>620</v>
      </c>
      <c r="I139" s="249" t="s">
        <v>600</v>
      </c>
      <c r="J139" s="249"/>
      <c r="K139" s="291"/>
    </row>
    <row r="140" spans="2:11" s="1" customFormat="1" ht="15" customHeight="1">
      <c r="B140" s="289"/>
      <c r="C140" s="249" t="s">
        <v>601</v>
      </c>
      <c r="D140" s="249"/>
      <c r="E140" s="249"/>
      <c r="F140" s="269" t="s">
        <v>565</v>
      </c>
      <c r="G140" s="249"/>
      <c r="H140" s="249" t="s">
        <v>601</v>
      </c>
      <c r="I140" s="249" t="s">
        <v>600</v>
      </c>
      <c r="J140" s="249"/>
      <c r="K140" s="291"/>
    </row>
    <row r="141" spans="2:11" s="1" customFormat="1" ht="15" customHeight="1">
      <c r="B141" s="289"/>
      <c r="C141" s="249" t="s">
        <v>42</v>
      </c>
      <c r="D141" s="249"/>
      <c r="E141" s="249"/>
      <c r="F141" s="269" t="s">
        <v>565</v>
      </c>
      <c r="G141" s="249"/>
      <c r="H141" s="249" t="s">
        <v>621</v>
      </c>
      <c r="I141" s="249" t="s">
        <v>600</v>
      </c>
      <c r="J141" s="249"/>
      <c r="K141" s="291"/>
    </row>
    <row r="142" spans="2:11" s="1" customFormat="1" ht="15" customHeight="1">
      <c r="B142" s="289"/>
      <c r="C142" s="249" t="s">
        <v>622</v>
      </c>
      <c r="D142" s="249"/>
      <c r="E142" s="249"/>
      <c r="F142" s="269" t="s">
        <v>565</v>
      </c>
      <c r="G142" s="249"/>
      <c r="H142" s="249" t="s">
        <v>623</v>
      </c>
      <c r="I142" s="249" t="s">
        <v>600</v>
      </c>
      <c r="J142" s="249"/>
      <c r="K142" s="291"/>
    </row>
    <row r="143" spans="2:11" s="1" customFormat="1" ht="15" customHeight="1">
      <c r="B143" s="292"/>
      <c r="C143" s="293"/>
      <c r="D143" s="293"/>
      <c r="E143" s="293"/>
      <c r="F143" s="293"/>
      <c r="G143" s="293"/>
      <c r="H143" s="293"/>
      <c r="I143" s="293"/>
      <c r="J143" s="293"/>
      <c r="K143" s="294"/>
    </row>
    <row r="144" spans="2:11" s="1" customFormat="1" ht="18.75" customHeight="1">
      <c r="B144" s="246"/>
      <c r="C144" s="246"/>
      <c r="D144" s="246"/>
      <c r="E144" s="246"/>
      <c r="F144" s="281"/>
      <c r="G144" s="246"/>
      <c r="H144" s="246"/>
      <c r="I144" s="246"/>
      <c r="J144" s="246"/>
      <c r="K144" s="246"/>
    </row>
    <row r="145" spans="2:11" s="1" customFormat="1" ht="18.75" customHeight="1">
      <c r="B145" s="256"/>
      <c r="C145" s="256"/>
      <c r="D145" s="256"/>
      <c r="E145" s="256"/>
      <c r="F145" s="256"/>
      <c r="G145" s="256"/>
      <c r="H145" s="256"/>
      <c r="I145" s="256"/>
      <c r="J145" s="256"/>
      <c r="K145" s="256"/>
    </row>
    <row r="146" spans="2:11" s="1" customFormat="1" ht="7.5" customHeight="1">
      <c r="B146" s="257"/>
      <c r="C146" s="258"/>
      <c r="D146" s="258"/>
      <c r="E146" s="258"/>
      <c r="F146" s="258"/>
      <c r="G146" s="258"/>
      <c r="H146" s="258"/>
      <c r="I146" s="258"/>
      <c r="J146" s="258"/>
      <c r="K146" s="259"/>
    </row>
    <row r="147" spans="2:11" s="1" customFormat="1" ht="45" customHeight="1">
      <c r="B147" s="260"/>
      <c r="C147" s="365" t="s">
        <v>624</v>
      </c>
      <c r="D147" s="365"/>
      <c r="E147" s="365"/>
      <c r="F147" s="365"/>
      <c r="G147" s="365"/>
      <c r="H147" s="365"/>
      <c r="I147" s="365"/>
      <c r="J147" s="365"/>
      <c r="K147" s="261"/>
    </row>
    <row r="148" spans="2:11" s="1" customFormat="1" ht="17.25" customHeight="1">
      <c r="B148" s="260"/>
      <c r="C148" s="262" t="s">
        <v>559</v>
      </c>
      <c r="D148" s="262"/>
      <c r="E148" s="262"/>
      <c r="F148" s="262" t="s">
        <v>560</v>
      </c>
      <c r="G148" s="263"/>
      <c r="H148" s="262" t="s">
        <v>58</v>
      </c>
      <c r="I148" s="262" t="s">
        <v>61</v>
      </c>
      <c r="J148" s="262" t="s">
        <v>561</v>
      </c>
      <c r="K148" s="261"/>
    </row>
    <row r="149" spans="2:11" s="1" customFormat="1" ht="17.25" customHeight="1">
      <c r="B149" s="260"/>
      <c r="C149" s="264" t="s">
        <v>562</v>
      </c>
      <c r="D149" s="264"/>
      <c r="E149" s="264"/>
      <c r="F149" s="265" t="s">
        <v>563</v>
      </c>
      <c r="G149" s="266"/>
      <c r="H149" s="264"/>
      <c r="I149" s="264"/>
      <c r="J149" s="264" t="s">
        <v>564</v>
      </c>
      <c r="K149" s="261"/>
    </row>
    <row r="150" spans="2:11" s="1" customFormat="1" ht="5.25" customHeight="1">
      <c r="B150" s="270"/>
      <c r="C150" s="267"/>
      <c r="D150" s="267"/>
      <c r="E150" s="267"/>
      <c r="F150" s="267"/>
      <c r="G150" s="268"/>
      <c r="H150" s="267"/>
      <c r="I150" s="267"/>
      <c r="J150" s="267"/>
      <c r="K150" s="291"/>
    </row>
    <row r="151" spans="2:11" s="1" customFormat="1" ht="15" customHeight="1">
      <c r="B151" s="270"/>
      <c r="C151" s="295" t="s">
        <v>568</v>
      </c>
      <c r="D151" s="249"/>
      <c r="E151" s="249"/>
      <c r="F151" s="296" t="s">
        <v>565</v>
      </c>
      <c r="G151" s="249"/>
      <c r="H151" s="295" t="s">
        <v>605</v>
      </c>
      <c r="I151" s="295" t="s">
        <v>567</v>
      </c>
      <c r="J151" s="295">
        <v>120</v>
      </c>
      <c r="K151" s="291"/>
    </row>
    <row r="152" spans="2:11" s="1" customFormat="1" ht="15" customHeight="1">
      <c r="B152" s="270"/>
      <c r="C152" s="295" t="s">
        <v>614</v>
      </c>
      <c r="D152" s="249"/>
      <c r="E152" s="249"/>
      <c r="F152" s="296" t="s">
        <v>565</v>
      </c>
      <c r="G152" s="249"/>
      <c r="H152" s="295" t="s">
        <v>625</v>
      </c>
      <c r="I152" s="295" t="s">
        <v>567</v>
      </c>
      <c r="J152" s="295" t="s">
        <v>616</v>
      </c>
      <c r="K152" s="291"/>
    </row>
    <row r="153" spans="2:11" s="1" customFormat="1" ht="15" customHeight="1">
      <c r="B153" s="270"/>
      <c r="C153" s="295" t="s">
        <v>513</v>
      </c>
      <c r="D153" s="249"/>
      <c r="E153" s="249"/>
      <c r="F153" s="296" t="s">
        <v>565</v>
      </c>
      <c r="G153" s="249"/>
      <c r="H153" s="295" t="s">
        <v>626</v>
      </c>
      <c r="I153" s="295" t="s">
        <v>567</v>
      </c>
      <c r="J153" s="295" t="s">
        <v>616</v>
      </c>
      <c r="K153" s="291"/>
    </row>
    <row r="154" spans="2:11" s="1" customFormat="1" ht="15" customHeight="1">
      <c r="B154" s="270"/>
      <c r="C154" s="295" t="s">
        <v>570</v>
      </c>
      <c r="D154" s="249"/>
      <c r="E154" s="249"/>
      <c r="F154" s="296" t="s">
        <v>571</v>
      </c>
      <c r="G154" s="249"/>
      <c r="H154" s="295" t="s">
        <v>605</v>
      </c>
      <c r="I154" s="295" t="s">
        <v>567</v>
      </c>
      <c r="J154" s="295">
        <v>50</v>
      </c>
      <c r="K154" s="291"/>
    </row>
    <row r="155" spans="2:11" s="1" customFormat="1" ht="15" customHeight="1">
      <c r="B155" s="270"/>
      <c r="C155" s="295" t="s">
        <v>573</v>
      </c>
      <c r="D155" s="249"/>
      <c r="E155" s="249"/>
      <c r="F155" s="296" t="s">
        <v>565</v>
      </c>
      <c r="G155" s="249"/>
      <c r="H155" s="295" t="s">
        <v>605</v>
      </c>
      <c r="I155" s="295" t="s">
        <v>575</v>
      </c>
      <c r="J155" s="295"/>
      <c r="K155" s="291"/>
    </row>
    <row r="156" spans="2:11" s="1" customFormat="1" ht="15" customHeight="1">
      <c r="B156" s="270"/>
      <c r="C156" s="295" t="s">
        <v>584</v>
      </c>
      <c r="D156" s="249"/>
      <c r="E156" s="249"/>
      <c r="F156" s="296" t="s">
        <v>571</v>
      </c>
      <c r="G156" s="249"/>
      <c r="H156" s="295" t="s">
        <v>605</v>
      </c>
      <c r="I156" s="295" t="s">
        <v>567</v>
      </c>
      <c r="J156" s="295">
        <v>50</v>
      </c>
      <c r="K156" s="291"/>
    </row>
    <row r="157" spans="2:11" s="1" customFormat="1" ht="15" customHeight="1">
      <c r="B157" s="270"/>
      <c r="C157" s="295" t="s">
        <v>592</v>
      </c>
      <c r="D157" s="249"/>
      <c r="E157" s="249"/>
      <c r="F157" s="296" t="s">
        <v>571</v>
      </c>
      <c r="G157" s="249"/>
      <c r="H157" s="295" t="s">
        <v>605</v>
      </c>
      <c r="I157" s="295" t="s">
        <v>567</v>
      </c>
      <c r="J157" s="295">
        <v>50</v>
      </c>
      <c r="K157" s="291"/>
    </row>
    <row r="158" spans="2:11" s="1" customFormat="1" ht="15" customHeight="1">
      <c r="B158" s="270"/>
      <c r="C158" s="295" t="s">
        <v>590</v>
      </c>
      <c r="D158" s="249"/>
      <c r="E158" s="249"/>
      <c r="F158" s="296" t="s">
        <v>571</v>
      </c>
      <c r="G158" s="249"/>
      <c r="H158" s="295" t="s">
        <v>605</v>
      </c>
      <c r="I158" s="295" t="s">
        <v>567</v>
      </c>
      <c r="J158" s="295">
        <v>50</v>
      </c>
      <c r="K158" s="291"/>
    </row>
    <row r="159" spans="2:11" s="1" customFormat="1" ht="15" customHeight="1">
      <c r="B159" s="270"/>
      <c r="C159" s="295" t="s">
        <v>94</v>
      </c>
      <c r="D159" s="249"/>
      <c r="E159" s="249"/>
      <c r="F159" s="296" t="s">
        <v>565</v>
      </c>
      <c r="G159" s="249"/>
      <c r="H159" s="295" t="s">
        <v>627</v>
      </c>
      <c r="I159" s="295" t="s">
        <v>567</v>
      </c>
      <c r="J159" s="295" t="s">
        <v>628</v>
      </c>
      <c r="K159" s="291"/>
    </row>
    <row r="160" spans="2:11" s="1" customFormat="1" ht="15" customHeight="1">
      <c r="B160" s="270"/>
      <c r="C160" s="295" t="s">
        <v>629</v>
      </c>
      <c r="D160" s="249"/>
      <c r="E160" s="249"/>
      <c r="F160" s="296" t="s">
        <v>565</v>
      </c>
      <c r="G160" s="249"/>
      <c r="H160" s="295" t="s">
        <v>630</v>
      </c>
      <c r="I160" s="295" t="s">
        <v>600</v>
      </c>
      <c r="J160" s="295"/>
      <c r="K160" s="291"/>
    </row>
    <row r="161" spans="2:11" s="1" customFormat="1" ht="15" customHeight="1">
      <c r="B161" s="297"/>
      <c r="C161" s="279"/>
      <c r="D161" s="279"/>
      <c r="E161" s="279"/>
      <c r="F161" s="279"/>
      <c r="G161" s="279"/>
      <c r="H161" s="279"/>
      <c r="I161" s="279"/>
      <c r="J161" s="279"/>
      <c r="K161" s="298"/>
    </row>
    <row r="162" spans="2:11" s="1" customFormat="1" ht="18.75" customHeight="1">
      <c r="B162" s="246"/>
      <c r="C162" s="249"/>
      <c r="D162" s="249"/>
      <c r="E162" s="249"/>
      <c r="F162" s="269"/>
      <c r="G162" s="249"/>
      <c r="H162" s="249"/>
      <c r="I162" s="249"/>
      <c r="J162" s="249"/>
      <c r="K162" s="246"/>
    </row>
    <row r="163" spans="2:11" s="1" customFormat="1" ht="18.75" customHeight="1">
      <c r="B163" s="256"/>
      <c r="C163" s="256"/>
      <c r="D163" s="256"/>
      <c r="E163" s="256"/>
      <c r="F163" s="256"/>
      <c r="G163" s="256"/>
      <c r="H163" s="256"/>
      <c r="I163" s="256"/>
      <c r="J163" s="256"/>
      <c r="K163" s="256"/>
    </row>
    <row r="164" spans="2:11" s="1" customFormat="1" ht="7.5" customHeight="1">
      <c r="B164" s="238"/>
      <c r="C164" s="239"/>
      <c r="D164" s="239"/>
      <c r="E164" s="239"/>
      <c r="F164" s="239"/>
      <c r="G164" s="239"/>
      <c r="H164" s="239"/>
      <c r="I164" s="239"/>
      <c r="J164" s="239"/>
      <c r="K164" s="240"/>
    </row>
    <row r="165" spans="2:11" s="1" customFormat="1" ht="45" customHeight="1">
      <c r="B165" s="241"/>
      <c r="C165" s="366" t="s">
        <v>631</v>
      </c>
      <c r="D165" s="366"/>
      <c r="E165" s="366"/>
      <c r="F165" s="366"/>
      <c r="G165" s="366"/>
      <c r="H165" s="366"/>
      <c r="I165" s="366"/>
      <c r="J165" s="366"/>
      <c r="K165" s="242"/>
    </row>
    <row r="166" spans="2:11" s="1" customFormat="1" ht="17.25" customHeight="1">
      <c r="B166" s="241"/>
      <c r="C166" s="262" t="s">
        <v>559</v>
      </c>
      <c r="D166" s="262"/>
      <c r="E166" s="262"/>
      <c r="F166" s="262" t="s">
        <v>560</v>
      </c>
      <c r="G166" s="299"/>
      <c r="H166" s="300" t="s">
        <v>58</v>
      </c>
      <c r="I166" s="300" t="s">
        <v>61</v>
      </c>
      <c r="J166" s="262" t="s">
        <v>561</v>
      </c>
      <c r="K166" s="242"/>
    </row>
    <row r="167" spans="2:11" s="1" customFormat="1" ht="17.25" customHeight="1">
      <c r="B167" s="243"/>
      <c r="C167" s="264" t="s">
        <v>562</v>
      </c>
      <c r="D167" s="264"/>
      <c r="E167" s="264"/>
      <c r="F167" s="265" t="s">
        <v>563</v>
      </c>
      <c r="G167" s="301"/>
      <c r="H167" s="302"/>
      <c r="I167" s="302"/>
      <c r="J167" s="264" t="s">
        <v>564</v>
      </c>
      <c r="K167" s="244"/>
    </row>
    <row r="168" spans="2:11" s="1" customFormat="1" ht="5.25" customHeight="1">
      <c r="B168" s="270"/>
      <c r="C168" s="267"/>
      <c r="D168" s="267"/>
      <c r="E168" s="267"/>
      <c r="F168" s="267"/>
      <c r="G168" s="268"/>
      <c r="H168" s="267"/>
      <c r="I168" s="267"/>
      <c r="J168" s="267"/>
      <c r="K168" s="291"/>
    </row>
    <row r="169" spans="2:11" s="1" customFormat="1" ht="15" customHeight="1">
      <c r="B169" s="270"/>
      <c r="C169" s="249" t="s">
        <v>568</v>
      </c>
      <c r="D169" s="249"/>
      <c r="E169" s="249"/>
      <c r="F169" s="269" t="s">
        <v>565</v>
      </c>
      <c r="G169" s="249"/>
      <c r="H169" s="249" t="s">
        <v>605</v>
      </c>
      <c r="I169" s="249" t="s">
        <v>567</v>
      </c>
      <c r="J169" s="249">
        <v>120</v>
      </c>
      <c r="K169" s="291"/>
    </row>
    <row r="170" spans="2:11" s="1" customFormat="1" ht="15" customHeight="1">
      <c r="B170" s="270"/>
      <c r="C170" s="249" t="s">
        <v>614</v>
      </c>
      <c r="D170" s="249"/>
      <c r="E170" s="249"/>
      <c r="F170" s="269" t="s">
        <v>565</v>
      </c>
      <c r="G170" s="249"/>
      <c r="H170" s="249" t="s">
        <v>615</v>
      </c>
      <c r="I170" s="249" t="s">
        <v>567</v>
      </c>
      <c r="J170" s="249" t="s">
        <v>616</v>
      </c>
      <c r="K170" s="291"/>
    </row>
    <row r="171" spans="2:11" s="1" customFormat="1" ht="15" customHeight="1">
      <c r="B171" s="270"/>
      <c r="C171" s="249" t="s">
        <v>513</v>
      </c>
      <c r="D171" s="249"/>
      <c r="E171" s="249"/>
      <c r="F171" s="269" t="s">
        <v>565</v>
      </c>
      <c r="G171" s="249"/>
      <c r="H171" s="249" t="s">
        <v>632</v>
      </c>
      <c r="I171" s="249" t="s">
        <v>567</v>
      </c>
      <c r="J171" s="249" t="s">
        <v>616</v>
      </c>
      <c r="K171" s="291"/>
    </row>
    <row r="172" spans="2:11" s="1" customFormat="1" ht="15" customHeight="1">
      <c r="B172" s="270"/>
      <c r="C172" s="249" t="s">
        <v>570</v>
      </c>
      <c r="D172" s="249"/>
      <c r="E172" s="249"/>
      <c r="F172" s="269" t="s">
        <v>571</v>
      </c>
      <c r="G172" s="249"/>
      <c r="H172" s="249" t="s">
        <v>632</v>
      </c>
      <c r="I172" s="249" t="s">
        <v>567</v>
      </c>
      <c r="J172" s="249">
        <v>50</v>
      </c>
      <c r="K172" s="291"/>
    </row>
    <row r="173" spans="2:11" s="1" customFormat="1" ht="15" customHeight="1">
      <c r="B173" s="270"/>
      <c r="C173" s="249" t="s">
        <v>573</v>
      </c>
      <c r="D173" s="249"/>
      <c r="E173" s="249"/>
      <c r="F173" s="269" t="s">
        <v>565</v>
      </c>
      <c r="G173" s="249"/>
      <c r="H173" s="249" t="s">
        <v>632</v>
      </c>
      <c r="I173" s="249" t="s">
        <v>575</v>
      </c>
      <c r="J173" s="249"/>
      <c r="K173" s="291"/>
    </row>
    <row r="174" spans="2:11" s="1" customFormat="1" ht="15" customHeight="1">
      <c r="B174" s="270"/>
      <c r="C174" s="249" t="s">
        <v>584</v>
      </c>
      <c r="D174" s="249"/>
      <c r="E174" s="249"/>
      <c r="F174" s="269" t="s">
        <v>571</v>
      </c>
      <c r="G174" s="249"/>
      <c r="H174" s="249" t="s">
        <v>632</v>
      </c>
      <c r="I174" s="249" t="s">
        <v>567</v>
      </c>
      <c r="J174" s="249">
        <v>50</v>
      </c>
      <c r="K174" s="291"/>
    </row>
    <row r="175" spans="2:11" s="1" customFormat="1" ht="15" customHeight="1">
      <c r="B175" s="270"/>
      <c r="C175" s="249" t="s">
        <v>592</v>
      </c>
      <c r="D175" s="249"/>
      <c r="E175" s="249"/>
      <c r="F175" s="269" t="s">
        <v>571</v>
      </c>
      <c r="G175" s="249"/>
      <c r="H175" s="249" t="s">
        <v>632</v>
      </c>
      <c r="I175" s="249" t="s">
        <v>567</v>
      </c>
      <c r="J175" s="249">
        <v>50</v>
      </c>
      <c r="K175" s="291"/>
    </row>
    <row r="176" spans="2:11" s="1" customFormat="1" ht="15" customHeight="1">
      <c r="B176" s="270"/>
      <c r="C176" s="249" t="s">
        <v>590</v>
      </c>
      <c r="D176" s="249"/>
      <c r="E176" s="249"/>
      <c r="F176" s="269" t="s">
        <v>571</v>
      </c>
      <c r="G176" s="249"/>
      <c r="H176" s="249" t="s">
        <v>632</v>
      </c>
      <c r="I176" s="249" t="s">
        <v>567</v>
      </c>
      <c r="J176" s="249">
        <v>50</v>
      </c>
      <c r="K176" s="291"/>
    </row>
    <row r="177" spans="2:11" s="1" customFormat="1" ht="15" customHeight="1">
      <c r="B177" s="270"/>
      <c r="C177" s="249" t="s">
        <v>102</v>
      </c>
      <c r="D177" s="249"/>
      <c r="E177" s="249"/>
      <c r="F177" s="269" t="s">
        <v>565</v>
      </c>
      <c r="G177" s="249"/>
      <c r="H177" s="249" t="s">
        <v>633</v>
      </c>
      <c r="I177" s="249" t="s">
        <v>634</v>
      </c>
      <c r="J177" s="249"/>
      <c r="K177" s="291"/>
    </row>
    <row r="178" spans="2:11" s="1" customFormat="1" ht="15" customHeight="1">
      <c r="B178" s="270"/>
      <c r="C178" s="249" t="s">
        <v>61</v>
      </c>
      <c r="D178" s="249"/>
      <c r="E178" s="249"/>
      <c r="F178" s="269" t="s">
        <v>565</v>
      </c>
      <c r="G178" s="249"/>
      <c r="H178" s="249" t="s">
        <v>635</v>
      </c>
      <c r="I178" s="249" t="s">
        <v>636</v>
      </c>
      <c r="J178" s="249">
        <v>1</v>
      </c>
      <c r="K178" s="291"/>
    </row>
    <row r="179" spans="2:11" s="1" customFormat="1" ht="15" customHeight="1">
      <c r="B179" s="270"/>
      <c r="C179" s="249" t="s">
        <v>57</v>
      </c>
      <c r="D179" s="249"/>
      <c r="E179" s="249"/>
      <c r="F179" s="269" t="s">
        <v>565</v>
      </c>
      <c r="G179" s="249"/>
      <c r="H179" s="249" t="s">
        <v>637</v>
      </c>
      <c r="I179" s="249" t="s">
        <v>567</v>
      </c>
      <c r="J179" s="249">
        <v>20</v>
      </c>
      <c r="K179" s="291"/>
    </row>
    <row r="180" spans="2:11" s="1" customFormat="1" ht="15" customHeight="1">
      <c r="B180" s="270"/>
      <c r="C180" s="249" t="s">
        <v>58</v>
      </c>
      <c r="D180" s="249"/>
      <c r="E180" s="249"/>
      <c r="F180" s="269" t="s">
        <v>565</v>
      </c>
      <c r="G180" s="249"/>
      <c r="H180" s="249" t="s">
        <v>638</v>
      </c>
      <c r="I180" s="249" t="s">
        <v>567</v>
      </c>
      <c r="J180" s="249">
        <v>255</v>
      </c>
      <c r="K180" s="291"/>
    </row>
    <row r="181" spans="2:11" s="1" customFormat="1" ht="15" customHeight="1">
      <c r="B181" s="270"/>
      <c r="C181" s="249" t="s">
        <v>103</v>
      </c>
      <c r="D181" s="249"/>
      <c r="E181" s="249"/>
      <c r="F181" s="269" t="s">
        <v>565</v>
      </c>
      <c r="G181" s="249"/>
      <c r="H181" s="249" t="s">
        <v>529</v>
      </c>
      <c r="I181" s="249" t="s">
        <v>567</v>
      </c>
      <c r="J181" s="249">
        <v>10</v>
      </c>
      <c r="K181" s="291"/>
    </row>
    <row r="182" spans="2:11" s="1" customFormat="1" ht="15" customHeight="1">
      <c r="B182" s="270"/>
      <c r="C182" s="249" t="s">
        <v>104</v>
      </c>
      <c r="D182" s="249"/>
      <c r="E182" s="249"/>
      <c r="F182" s="269" t="s">
        <v>565</v>
      </c>
      <c r="G182" s="249"/>
      <c r="H182" s="249" t="s">
        <v>639</v>
      </c>
      <c r="I182" s="249" t="s">
        <v>600</v>
      </c>
      <c r="J182" s="249"/>
      <c r="K182" s="291"/>
    </row>
    <row r="183" spans="2:11" s="1" customFormat="1" ht="15" customHeight="1">
      <c r="B183" s="270"/>
      <c r="C183" s="249" t="s">
        <v>640</v>
      </c>
      <c r="D183" s="249"/>
      <c r="E183" s="249"/>
      <c r="F183" s="269" t="s">
        <v>565</v>
      </c>
      <c r="G183" s="249"/>
      <c r="H183" s="249" t="s">
        <v>641</v>
      </c>
      <c r="I183" s="249" t="s">
        <v>600</v>
      </c>
      <c r="J183" s="249"/>
      <c r="K183" s="291"/>
    </row>
    <row r="184" spans="2:11" s="1" customFormat="1" ht="15" customHeight="1">
      <c r="B184" s="270"/>
      <c r="C184" s="249" t="s">
        <v>629</v>
      </c>
      <c r="D184" s="249"/>
      <c r="E184" s="249"/>
      <c r="F184" s="269" t="s">
        <v>565</v>
      </c>
      <c r="G184" s="249"/>
      <c r="H184" s="249" t="s">
        <v>642</v>
      </c>
      <c r="I184" s="249" t="s">
        <v>600</v>
      </c>
      <c r="J184" s="249"/>
      <c r="K184" s="291"/>
    </row>
    <row r="185" spans="2:11" s="1" customFormat="1" ht="15" customHeight="1">
      <c r="B185" s="270"/>
      <c r="C185" s="249" t="s">
        <v>106</v>
      </c>
      <c r="D185" s="249"/>
      <c r="E185" s="249"/>
      <c r="F185" s="269" t="s">
        <v>571</v>
      </c>
      <c r="G185" s="249"/>
      <c r="H185" s="249" t="s">
        <v>643</v>
      </c>
      <c r="I185" s="249" t="s">
        <v>567</v>
      </c>
      <c r="J185" s="249">
        <v>50</v>
      </c>
      <c r="K185" s="291"/>
    </row>
    <row r="186" spans="2:11" s="1" customFormat="1" ht="15" customHeight="1">
      <c r="B186" s="270"/>
      <c r="C186" s="249" t="s">
        <v>644</v>
      </c>
      <c r="D186" s="249"/>
      <c r="E186" s="249"/>
      <c r="F186" s="269" t="s">
        <v>571</v>
      </c>
      <c r="G186" s="249"/>
      <c r="H186" s="249" t="s">
        <v>645</v>
      </c>
      <c r="I186" s="249" t="s">
        <v>646</v>
      </c>
      <c r="J186" s="249"/>
      <c r="K186" s="291"/>
    </row>
    <row r="187" spans="2:11" s="1" customFormat="1" ht="15" customHeight="1">
      <c r="B187" s="270"/>
      <c r="C187" s="249" t="s">
        <v>647</v>
      </c>
      <c r="D187" s="249"/>
      <c r="E187" s="249"/>
      <c r="F187" s="269" t="s">
        <v>571</v>
      </c>
      <c r="G187" s="249"/>
      <c r="H187" s="249" t="s">
        <v>648</v>
      </c>
      <c r="I187" s="249" t="s">
        <v>646</v>
      </c>
      <c r="J187" s="249"/>
      <c r="K187" s="291"/>
    </row>
    <row r="188" spans="2:11" s="1" customFormat="1" ht="15" customHeight="1">
      <c r="B188" s="270"/>
      <c r="C188" s="249" t="s">
        <v>649</v>
      </c>
      <c r="D188" s="249"/>
      <c r="E188" s="249"/>
      <c r="F188" s="269" t="s">
        <v>571</v>
      </c>
      <c r="G188" s="249"/>
      <c r="H188" s="249" t="s">
        <v>650</v>
      </c>
      <c r="I188" s="249" t="s">
        <v>646</v>
      </c>
      <c r="J188" s="249"/>
      <c r="K188" s="291"/>
    </row>
    <row r="189" spans="2:11" s="1" customFormat="1" ht="15" customHeight="1">
      <c r="B189" s="270"/>
      <c r="C189" s="303" t="s">
        <v>651</v>
      </c>
      <c r="D189" s="249"/>
      <c r="E189" s="249"/>
      <c r="F189" s="269" t="s">
        <v>571</v>
      </c>
      <c r="G189" s="249"/>
      <c r="H189" s="249" t="s">
        <v>652</v>
      </c>
      <c r="I189" s="249" t="s">
        <v>653</v>
      </c>
      <c r="J189" s="304" t="s">
        <v>654</v>
      </c>
      <c r="K189" s="291"/>
    </row>
    <row r="190" spans="2:11" s="1" customFormat="1" ht="15" customHeight="1">
      <c r="B190" s="270"/>
      <c r="C190" s="255" t="s">
        <v>46</v>
      </c>
      <c r="D190" s="249"/>
      <c r="E190" s="249"/>
      <c r="F190" s="269" t="s">
        <v>565</v>
      </c>
      <c r="G190" s="249"/>
      <c r="H190" s="246" t="s">
        <v>655</v>
      </c>
      <c r="I190" s="249" t="s">
        <v>656</v>
      </c>
      <c r="J190" s="249"/>
      <c r="K190" s="291"/>
    </row>
    <row r="191" spans="2:11" s="1" customFormat="1" ht="15" customHeight="1">
      <c r="B191" s="270"/>
      <c r="C191" s="255" t="s">
        <v>657</v>
      </c>
      <c r="D191" s="249"/>
      <c r="E191" s="249"/>
      <c r="F191" s="269" t="s">
        <v>565</v>
      </c>
      <c r="G191" s="249"/>
      <c r="H191" s="249" t="s">
        <v>658</v>
      </c>
      <c r="I191" s="249" t="s">
        <v>600</v>
      </c>
      <c r="J191" s="249"/>
      <c r="K191" s="291"/>
    </row>
    <row r="192" spans="2:11" s="1" customFormat="1" ht="15" customHeight="1">
      <c r="B192" s="270"/>
      <c r="C192" s="255" t="s">
        <v>659</v>
      </c>
      <c r="D192" s="249"/>
      <c r="E192" s="249"/>
      <c r="F192" s="269" t="s">
        <v>565</v>
      </c>
      <c r="G192" s="249"/>
      <c r="H192" s="249" t="s">
        <v>660</v>
      </c>
      <c r="I192" s="249" t="s">
        <v>600</v>
      </c>
      <c r="J192" s="249"/>
      <c r="K192" s="291"/>
    </row>
    <row r="193" spans="2:11" s="1" customFormat="1" ht="15" customHeight="1">
      <c r="B193" s="270"/>
      <c r="C193" s="255" t="s">
        <v>661</v>
      </c>
      <c r="D193" s="249"/>
      <c r="E193" s="249"/>
      <c r="F193" s="269" t="s">
        <v>571</v>
      </c>
      <c r="G193" s="249"/>
      <c r="H193" s="249" t="s">
        <v>662</v>
      </c>
      <c r="I193" s="249" t="s">
        <v>600</v>
      </c>
      <c r="J193" s="249"/>
      <c r="K193" s="291"/>
    </row>
    <row r="194" spans="2:11" s="1" customFormat="1" ht="15" customHeight="1">
      <c r="B194" s="297"/>
      <c r="C194" s="305"/>
      <c r="D194" s="279"/>
      <c r="E194" s="279"/>
      <c r="F194" s="279"/>
      <c r="G194" s="279"/>
      <c r="H194" s="279"/>
      <c r="I194" s="279"/>
      <c r="J194" s="279"/>
      <c r="K194" s="298"/>
    </row>
    <row r="195" spans="2:11" s="1" customFormat="1" ht="18.75" customHeight="1">
      <c r="B195" s="246"/>
      <c r="C195" s="249"/>
      <c r="D195" s="249"/>
      <c r="E195" s="249"/>
      <c r="F195" s="269"/>
      <c r="G195" s="249"/>
      <c r="H195" s="249"/>
      <c r="I195" s="249"/>
      <c r="J195" s="249"/>
      <c r="K195" s="246"/>
    </row>
    <row r="196" spans="2:11" s="1" customFormat="1" ht="18.75" customHeight="1">
      <c r="B196" s="246"/>
      <c r="C196" s="249"/>
      <c r="D196" s="249"/>
      <c r="E196" s="249"/>
      <c r="F196" s="269"/>
      <c r="G196" s="249"/>
      <c r="H196" s="249"/>
      <c r="I196" s="249"/>
      <c r="J196" s="249"/>
      <c r="K196" s="246"/>
    </row>
    <row r="197" spans="2:11" s="1" customFormat="1" ht="18.75" customHeight="1">
      <c r="B197" s="256"/>
      <c r="C197" s="256"/>
      <c r="D197" s="256"/>
      <c r="E197" s="256"/>
      <c r="F197" s="256"/>
      <c r="G197" s="256"/>
      <c r="H197" s="256"/>
      <c r="I197" s="256"/>
      <c r="J197" s="256"/>
      <c r="K197" s="256"/>
    </row>
    <row r="198" spans="2:11" s="1" customFormat="1" ht="13.5">
      <c r="B198" s="238"/>
      <c r="C198" s="239"/>
      <c r="D198" s="239"/>
      <c r="E198" s="239"/>
      <c r="F198" s="239"/>
      <c r="G198" s="239"/>
      <c r="H198" s="239"/>
      <c r="I198" s="239"/>
      <c r="J198" s="239"/>
      <c r="K198" s="240"/>
    </row>
    <row r="199" spans="2:11" s="1" customFormat="1" ht="21">
      <c r="B199" s="241"/>
      <c r="C199" s="366" t="s">
        <v>663</v>
      </c>
      <c r="D199" s="366"/>
      <c r="E199" s="366"/>
      <c r="F199" s="366"/>
      <c r="G199" s="366"/>
      <c r="H199" s="366"/>
      <c r="I199" s="366"/>
      <c r="J199" s="366"/>
      <c r="K199" s="242"/>
    </row>
    <row r="200" spans="2:11" s="1" customFormat="1" ht="25.5" customHeight="1">
      <c r="B200" s="241"/>
      <c r="C200" s="306" t="s">
        <v>664</v>
      </c>
      <c r="D200" s="306"/>
      <c r="E200" s="306"/>
      <c r="F200" s="306" t="s">
        <v>665</v>
      </c>
      <c r="G200" s="307"/>
      <c r="H200" s="367" t="s">
        <v>666</v>
      </c>
      <c r="I200" s="367"/>
      <c r="J200" s="367"/>
      <c r="K200" s="242"/>
    </row>
    <row r="201" spans="2:11" s="1" customFormat="1" ht="5.25" customHeight="1">
      <c r="B201" s="270"/>
      <c r="C201" s="267"/>
      <c r="D201" s="267"/>
      <c r="E201" s="267"/>
      <c r="F201" s="267"/>
      <c r="G201" s="249"/>
      <c r="H201" s="267"/>
      <c r="I201" s="267"/>
      <c r="J201" s="267"/>
      <c r="K201" s="291"/>
    </row>
    <row r="202" spans="2:11" s="1" customFormat="1" ht="15" customHeight="1">
      <c r="B202" s="270"/>
      <c r="C202" s="249" t="s">
        <v>656</v>
      </c>
      <c r="D202" s="249"/>
      <c r="E202" s="249"/>
      <c r="F202" s="269" t="s">
        <v>47</v>
      </c>
      <c r="G202" s="249"/>
      <c r="H202" s="368" t="s">
        <v>667</v>
      </c>
      <c r="I202" s="368"/>
      <c r="J202" s="368"/>
      <c r="K202" s="291"/>
    </row>
    <row r="203" spans="2:11" s="1" customFormat="1" ht="15" customHeight="1">
      <c r="B203" s="270"/>
      <c r="C203" s="276"/>
      <c r="D203" s="249"/>
      <c r="E203" s="249"/>
      <c r="F203" s="269" t="s">
        <v>48</v>
      </c>
      <c r="G203" s="249"/>
      <c r="H203" s="368" t="s">
        <v>668</v>
      </c>
      <c r="I203" s="368"/>
      <c r="J203" s="368"/>
      <c r="K203" s="291"/>
    </row>
    <row r="204" spans="2:11" s="1" customFormat="1" ht="15" customHeight="1">
      <c r="B204" s="270"/>
      <c r="C204" s="276"/>
      <c r="D204" s="249"/>
      <c r="E204" s="249"/>
      <c r="F204" s="269" t="s">
        <v>51</v>
      </c>
      <c r="G204" s="249"/>
      <c r="H204" s="368" t="s">
        <v>669</v>
      </c>
      <c r="I204" s="368"/>
      <c r="J204" s="368"/>
      <c r="K204" s="291"/>
    </row>
    <row r="205" spans="2:11" s="1" customFormat="1" ht="15" customHeight="1">
      <c r="B205" s="270"/>
      <c r="C205" s="249"/>
      <c r="D205" s="249"/>
      <c r="E205" s="249"/>
      <c r="F205" s="269" t="s">
        <v>49</v>
      </c>
      <c r="G205" s="249"/>
      <c r="H205" s="368" t="s">
        <v>670</v>
      </c>
      <c r="I205" s="368"/>
      <c r="J205" s="368"/>
      <c r="K205" s="291"/>
    </row>
    <row r="206" spans="2:11" s="1" customFormat="1" ht="15" customHeight="1">
      <c r="B206" s="270"/>
      <c r="C206" s="249"/>
      <c r="D206" s="249"/>
      <c r="E206" s="249"/>
      <c r="F206" s="269" t="s">
        <v>50</v>
      </c>
      <c r="G206" s="249"/>
      <c r="H206" s="368" t="s">
        <v>671</v>
      </c>
      <c r="I206" s="368"/>
      <c r="J206" s="368"/>
      <c r="K206" s="291"/>
    </row>
    <row r="207" spans="2:11" s="1" customFormat="1" ht="15" customHeight="1">
      <c r="B207" s="270"/>
      <c r="C207" s="249"/>
      <c r="D207" s="249"/>
      <c r="E207" s="249"/>
      <c r="F207" s="269"/>
      <c r="G207" s="249"/>
      <c r="H207" s="249"/>
      <c r="I207" s="249"/>
      <c r="J207" s="249"/>
      <c r="K207" s="291"/>
    </row>
    <row r="208" spans="2:11" s="1" customFormat="1" ht="15" customHeight="1">
      <c r="B208" s="270"/>
      <c r="C208" s="249" t="s">
        <v>612</v>
      </c>
      <c r="D208" s="249"/>
      <c r="E208" s="249"/>
      <c r="F208" s="269" t="s">
        <v>83</v>
      </c>
      <c r="G208" s="249"/>
      <c r="H208" s="368" t="s">
        <v>672</v>
      </c>
      <c r="I208" s="368"/>
      <c r="J208" s="368"/>
      <c r="K208" s="291"/>
    </row>
    <row r="209" spans="2:11" s="1" customFormat="1" ht="15" customHeight="1">
      <c r="B209" s="270"/>
      <c r="C209" s="276"/>
      <c r="D209" s="249"/>
      <c r="E209" s="249"/>
      <c r="F209" s="269" t="s">
        <v>508</v>
      </c>
      <c r="G209" s="249"/>
      <c r="H209" s="368" t="s">
        <v>509</v>
      </c>
      <c r="I209" s="368"/>
      <c r="J209" s="368"/>
      <c r="K209" s="291"/>
    </row>
    <row r="210" spans="2:11" s="1" customFormat="1" ht="15" customHeight="1">
      <c r="B210" s="270"/>
      <c r="C210" s="249"/>
      <c r="D210" s="249"/>
      <c r="E210" s="249"/>
      <c r="F210" s="269" t="s">
        <v>506</v>
      </c>
      <c r="G210" s="249"/>
      <c r="H210" s="368" t="s">
        <v>673</v>
      </c>
      <c r="I210" s="368"/>
      <c r="J210" s="368"/>
      <c r="K210" s="291"/>
    </row>
    <row r="211" spans="2:11" s="1" customFormat="1" ht="15" customHeight="1">
      <c r="B211" s="308"/>
      <c r="C211" s="276"/>
      <c r="D211" s="276"/>
      <c r="E211" s="276"/>
      <c r="F211" s="269" t="s">
        <v>510</v>
      </c>
      <c r="G211" s="255"/>
      <c r="H211" s="369" t="s">
        <v>82</v>
      </c>
      <c r="I211" s="369"/>
      <c r="J211" s="369"/>
      <c r="K211" s="309"/>
    </row>
    <row r="212" spans="2:11" s="1" customFormat="1" ht="15" customHeight="1">
      <c r="B212" s="308"/>
      <c r="C212" s="276"/>
      <c r="D212" s="276"/>
      <c r="E212" s="276"/>
      <c r="F212" s="269" t="s">
        <v>511</v>
      </c>
      <c r="G212" s="255"/>
      <c r="H212" s="369" t="s">
        <v>674</v>
      </c>
      <c r="I212" s="369"/>
      <c r="J212" s="369"/>
      <c r="K212" s="309"/>
    </row>
    <row r="213" spans="2:11" s="1" customFormat="1" ht="15" customHeight="1">
      <c r="B213" s="308"/>
      <c r="C213" s="276"/>
      <c r="D213" s="276"/>
      <c r="E213" s="276"/>
      <c r="F213" s="310"/>
      <c r="G213" s="255"/>
      <c r="H213" s="311"/>
      <c r="I213" s="311"/>
      <c r="J213" s="311"/>
      <c r="K213" s="309"/>
    </row>
    <row r="214" spans="2:11" s="1" customFormat="1" ht="15" customHeight="1">
      <c r="B214" s="308"/>
      <c r="C214" s="249" t="s">
        <v>636</v>
      </c>
      <c r="D214" s="276"/>
      <c r="E214" s="276"/>
      <c r="F214" s="269">
        <v>1</v>
      </c>
      <c r="G214" s="255"/>
      <c r="H214" s="369" t="s">
        <v>675</v>
      </c>
      <c r="I214" s="369"/>
      <c r="J214" s="369"/>
      <c r="K214" s="309"/>
    </row>
    <row r="215" spans="2:11" s="1" customFormat="1" ht="15" customHeight="1">
      <c r="B215" s="308"/>
      <c r="C215" s="276"/>
      <c r="D215" s="276"/>
      <c r="E215" s="276"/>
      <c r="F215" s="269">
        <v>2</v>
      </c>
      <c r="G215" s="255"/>
      <c r="H215" s="369" t="s">
        <v>676</v>
      </c>
      <c r="I215" s="369"/>
      <c r="J215" s="369"/>
      <c r="K215" s="309"/>
    </row>
    <row r="216" spans="2:11" s="1" customFormat="1" ht="15" customHeight="1">
      <c r="B216" s="308"/>
      <c r="C216" s="276"/>
      <c r="D216" s="276"/>
      <c r="E216" s="276"/>
      <c r="F216" s="269">
        <v>3</v>
      </c>
      <c r="G216" s="255"/>
      <c r="H216" s="369" t="s">
        <v>677</v>
      </c>
      <c r="I216" s="369"/>
      <c r="J216" s="369"/>
      <c r="K216" s="309"/>
    </row>
    <row r="217" spans="2:11" s="1" customFormat="1" ht="15" customHeight="1">
      <c r="B217" s="308"/>
      <c r="C217" s="276"/>
      <c r="D217" s="276"/>
      <c r="E217" s="276"/>
      <c r="F217" s="269">
        <v>4</v>
      </c>
      <c r="G217" s="255"/>
      <c r="H217" s="369" t="s">
        <v>678</v>
      </c>
      <c r="I217" s="369"/>
      <c r="J217" s="369"/>
      <c r="K217" s="309"/>
    </row>
    <row r="218" spans="2:11" s="1" customFormat="1" ht="12.75" customHeight="1">
      <c r="B218" s="312"/>
      <c r="C218" s="313"/>
      <c r="D218" s="313"/>
      <c r="E218" s="313"/>
      <c r="F218" s="313"/>
      <c r="G218" s="313"/>
      <c r="H218" s="313"/>
      <c r="I218" s="313"/>
      <c r="J218" s="313"/>
      <c r="K218" s="314"/>
    </row>
  </sheetData>
  <sheetProtection formatCells="0" formatColumns="0" formatRows="0" insertColumns="0" insertRows="0" insertHyperlinks="0" deleteColumns="0" deleteRows="0" sort="0" autoFilter="0" pivotTables="0"/>
  <mergeCells count="77">
    <mergeCell ref="G44:J44"/>
    <mergeCell ref="G45:J45"/>
    <mergeCell ref="C3:J3"/>
    <mergeCell ref="C4:J4"/>
    <mergeCell ref="C6:J6"/>
    <mergeCell ref="C7:J7"/>
    <mergeCell ref="G39:J39"/>
    <mergeCell ref="G40:J40"/>
    <mergeCell ref="G41:J41"/>
    <mergeCell ref="G42:J42"/>
    <mergeCell ref="G43:J43"/>
    <mergeCell ref="D34:J34"/>
    <mergeCell ref="D35:J35"/>
    <mergeCell ref="G36:J36"/>
    <mergeCell ref="G37:J37"/>
    <mergeCell ref="G38:J38"/>
    <mergeCell ref="D27:J27"/>
    <mergeCell ref="D28:J28"/>
    <mergeCell ref="D30:J30"/>
    <mergeCell ref="D31:J31"/>
    <mergeCell ref="D33:J33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65:J65"/>
    <mergeCell ref="D66:J66"/>
    <mergeCell ref="D67:J67"/>
    <mergeCell ref="D68:J68"/>
    <mergeCell ref="D69:J69"/>
    <mergeCell ref="D59:J59"/>
    <mergeCell ref="D60:J60"/>
    <mergeCell ref="D61:J61"/>
    <mergeCell ref="D62:J62"/>
    <mergeCell ref="D63:J63"/>
    <mergeCell ref="C52:J52"/>
    <mergeCell ref="C54:J54"/>
    <mergeCell ref="C55:J55"/>
    <mergeCell ref="C57:J57"/>
    <mergeCell ref="D58:J58"/>
    <mergeCell ref="D47:J47"/>
    <mergeCell ref="E48:J48"/>
    <mergeCell ref="E49:J49"/>
    <mergeCell ref="E50:J50"/>
    <mergeCell ref="D51:J51"/>
    <mergeCell ref="H212:J212"/>
    <mergeCell ref="H214:J214"/>
    <mergeCell ref="H215:J215"/>
    <mergeCell ref="H216:J216"/>
    <mergeCell ref="H217:J217"/>
    <mergeCell ref="H206:J206"/>
    <mergeCell ref="H208:J208"/>
    <mergeCell ref="H209:J209"/>
    <mergeCell ref="H210:J210"/>
    <mergeCell ref="H211:J211"/>
    <mergeCell ref="H200:J200"/>
    <mergeCell ref="H202:J202"/>
    <mergeCell ref="H203:J203"/>
    <mergeCell ref="H204:J204"/>
    <mergeCell ref="H205:J205"/>
    <mergeCell ref="C102:J102"/>
    <mergeCell ref="C122:J122"/>
    <mergeCell ref="C147:J147"/>
    <mergeCell ref="C165:J165"/>
    <mergeCell ref="C199:J199"/>
  </mergeCells>
  <printOptions/>
  <pageMargins left="0.5902778" right="0.5902778" top="0.5902778" bottom="0.5902778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PALOVA-PC\Marek</dc:creator>
  <cp:keywords/>
  <dc:description/>
  <cp:lastModifiedBy>Edita Šajtošová</cp:lastModifiedBy>
  <dcterms:created xsi:type="dcterms:W3CDTF">2020-12-14T12:55:54Z</dcterms:created>
  <dcterms:modified xsi:type="dcterms:W3CDTF">2021-06-30T10:25:10Z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